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Operations" sheetId="1" r:id="rId1"/>
    <sheet name="Income" sheetId="2" r:id="rId2"/>
    <sheet name="Expenditures" sheetId="3" r:id="rId3"/>
    <sheet name="Materials" sheetId="4" r:id="rId4"/>
    <sheet name="Services" sheetId="5" r:id="rId5"/>
    <sheet name="Technology" sheetId="6" r:id="rId6"/>
    <sheet name="Funding City and County" sheetId="7" r:id="rId7"/>
    <sheet name="County Funding Lowest-Highest" sheetId="13" r:id="rId8"/>
    <sheet name="County Funding by System " sheetId="14" r:id="rId9"/>
    <sheet name="Funding by County" sheetId="15" r:id="rId10"/>
    <sheet name="Branch Circ" sheetId="9" r:id="rId11"/>
  </sheets>
  <definedNames>
    <definedName name="_xlnm.Print_Titles" localSheetId="10">'Branch Circ'!$1:$2</definedName>
    <definedName name="_xlnm.Print_Titles" localSheetId="8">'County Funding by System '!$1:$2</definedName>
    <definedName name="_xlnm.Print_Titles" localSheetId="7">'County Funding Lowest-Highest'!$1:$2</definedName>
    <definedName name="_xlnm.Print_Titles" localSheetId="2">Expenditures!$1:$2</definedName>
    <definedName name="_xlnm.Print_Titles" localSheetId="9">'Funding by County'!$1:$2</definedName>
    <definedName name="_xlnm.Print_Titles" localSheetId="6">'Funding City and County'!$1:$2</definedName>
    <definedName name="_xlnm.Print_Titles" localSheetId="1">Income!$1:$1</definedName>
    <definedName name="_xlnm.Print_Titles" localSheetId="3">Materials!$1:$2</definedName>
    <definedName name="_xlnm.Print_Titles" localSheetId="0">Operations!$1:$1</definedName>
    <definedName name="_xlnm.Print_Titles" localSheetId="4">Services!$1:$2</definedName>
    <definedName name="_xlnm.Print_Titles" localSheetId="5">Technology!$1:$2</definedName>
  </definedNames>
  <calcPr calcId="125725" fullCalcOnLoad="1"/>
</workbook>
</file>

<file path=xl/calcChain.xml><?xml version="1.0" encoding="utf-8"?>
<calcChain xmlns="http://schemas.openxmlformats.org/spreadsheetml/2006/main">
  <c r="L68" i="4"/>
  <c r="L66"/>
  <c r="L65"/>
  <c r="L62"/>
  <c r="L61"/>
  <c r="L60"/>
  <c r="L59"/>
  <c r="L58"/>
  <c r="L55"/>
  <c r="L54"/>
  <c r="L53"/>
  <c r="L52"/>
  <c r="L51"/>
  <c r="L48"/>
  <c r="L47"/>
  <c r="L46"/>
  <c r="L45"/>
  <c r="L44"/>
  <c r="L43"/>
  <c r="L40"/>
  <c r="L39"/>
  <c r="L38"/>
  <c r="L37"/>
  <c r="L36"/>
  <c r="L35"/>
  <c r="L34"/>
  <c r="L33"/>
  <c r="L32"/>
  <c r="L29"/>
  <c r="L28"/>
  <c r="L27"/>
  <c r="L26"/>
  <c r="L25"/>
  <c r="L24"/>
  <c r="L23"/>
  <c r="L22"/>
  <c r="L21"/>
  <c r="L20"/>
  <c r="L19"/>
  <c r="L18"/>
  <c r="L17"/>
  <c r="L16"/>
  <c r="L13"/>
  <c r="L12"/>
  <c r="L11"/>
  <c r="L10"/>
  <c r="L9"/>
  <c r="L8"/>
  <c r="L7"/>
  <c r="L6"/>
  <c r="L5"/>
  <c r="F7" i="13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5"/>
  <c r="F4"/>
  <c r="F3"/>
  <c r="F55" i="15"/>
  <c r="F25"/>
  <c r="F73"/>
  <c r="F33"/>
  <c r="F41"/>
  <c r="F43"/>
  <c r="F56"/>
  <c r="F78"/>
  <c r="F20"/>
  <c r="F6"/>
  <c r="F52"/>
  <c r="F86"/>
  <c r="F68"/>
  <c r="F29"/>
  <c r="F35"/>
  <c r="F40"/>
  <c r="F63"/>
  <c r="F76"/>
  <c r="F81"/>
  <c r="F60"/>
  <c r="F67"/>
  <c r="F42"/>
  <c r="F71"/>
  <c r="F80"/>
  <c r="F36"/>
  <c r="F7"/>
  <c r="F75"/>
  <c r="F82"/>
  <c r="F69"/>
  <c r="F85"/>
  <c r="F5"/>
  <c r="F16"/>
  <c r="F8"/>
  <c r="F89"/>
  <c r="F21"/>
  <c r="F10"/>
  <c r="F51"/>
  <c r="F58"/>
  <c r="F64"/>
  <c r="F19"/>
  <c r="F83"/>
  <c r="F74"/>
  <c r="F9"/>
  <c r="F49"/>
  <c r="F32"/>
  <c r="F22"/>
  <c r="F11"/>
  <c r="F28"/>
  <c r="F48"/>
  <c r="F39"/>
  <c r="F34"/>
  <c r="F4"/>
  <c r="F65"/>
  <c r="F37"/>
  <c r="F62"/>
  <c r="F38"/>
  <c r="F23"/>
  <c r="F77"/>
  <c r="F13"/>
  <c r="F72"/>
  <c r="F79"/>
  <c r="F53"/>
  <c r="F70"/>
  <c r="F57"/>
  <c r="F61"/>
  <c r="F14"/>
  <c r="F84"/>
  <c r="F30"/>
  <c r="F15"/>
  <c r="F66"/>
  <c r="F47"/>
  <c r="F88"/>
  <c r="F17"/>
  <c r="F24"/>
  <c r="F59"/>
  <c r="F27"/>
  <c r="F50"/>
  <c r="F54"/>
  <c r="F87"/>
  <c r="F12"/>
  <c r="F46"/>
  <c r="F45"/>
  <c r="F44"/>
  <c r="F18"/>
  <c r="F3"/>
  <c r="F26"/>
  <c r="F3" i="14"/>
  <c r="F4"/>
  <c r="F5"/>
  <c r="F6"/>
  <c r="F7"/>
  <c r="F8"/>
  <c r="F9"/>
  <c r="F10"/>
  <c r="G8"/>
  <c r="F11"/>
  <c r="F12"/>
  <c r="F13"/>
  <c r="G13"/>
  <c r="F14"/>
  <c r="F15"/>
  <c r="G15"/>
  <c r="F16"/>
  <c r="F17"/>
  <c r="F18"/>
  <c r="F19"/>
  <c r="G19"/>
  <c r="F20"/>
  <c r="F21"/>
  <c r="F22"/>
  <c r="F23"/>
  <c r="F24"/>
  <c r="G22"/>
  <c r="F25"/>
  <c r="F26"/>
  <c r="F27"/>
  <c r="F28"/>
  <c r="F29"/>
  <c r="F30"/>
  <c r="F31"/>
  <c r="F32"/>
  <c r="F33"/>
  <c r="G33"/>
  <c r="F34"/>
  <c r="F35"/>
  <c r="G35"/>
  <c r="F36"/>
  <c r="F37"/>
  <c r="F38"/>
  <c r="F39"/>
  <c r="G39"/>
  <c r="F40"/>
  <c r="F41"/>
  <c r="G41"/>
  <c r="F42"/>
  <c r="F43"/>
  <c r="F44"/>
  <c r="F45"/>
  <c r="F46"/>
  <c r="F47"/>
  <c r="F48"/>
  <c r="F49"/>
  <c r="F50"/>
  <c r="F51"/>
  <c r="G49"/>
  <c r="F52"/>
  <c r="F53"/>
  <c r="F54"/>
  <c r="G54"/>
  <c r="F55"/>
  <c r="F56"/>
  <c r="F57"/>
  <c r="F58"/>
  <c r="F59"/>
  <c r="G57"/>
  <c r="F60"/>
  <c r="F61"/>
  <c r="F62"/>
  <c r="F63"/>
  <c r="F64"/>
  <c r="F65"/>
  <c r="F66"/>
  <c r="G64"/>
  <c r="F67"/>
  <c r="F68"/>
  <c r="F69"/>
  <c r="G67"/>
  <c r="F70"/>
  <c r="F71"/>
  <c r="G71"/>
  <c r="F73"/>
  <c r="G73"/>
  <c r="F74"/>
  <c r="F75"/>
  <c r="F76"/>
  <c r="F77"/>
  <c r="F78"/>
  <c r="F79"/>
  <c r="F80"/>
  <c r="F81"/>
  <c r="G79"/>
  <c r="F82"/>
  <c r="F83"/>
  <c r="F84"/>
  <c r="F85"/>
  <c r="F86"/>
  <c r="F87"/>
  <c r="F88"/>
  <c r="F89"/>
  <c r="L67" i="1"/>
  <c r="K67"/>
  <c r="H159" i="7"/>
  <c r="D159"/>
  <c r="I157"/>
  <c r="I155"/>
  <c r="I154"/>
  <c r="I153"/>
  <c r="I151"/>
  <c r="I144"/>
  <c r="I142"/>
  <c r="I140"/>
  <c r="I135"/>
  <c r="I132"/>
  <c r="I129"/>
  <c r="I127"/>
  <c r="I124"/>
  <c r="I121"/>
  <c r="I119"/>
  <c r="I118"/>
  <c r="I113"/>
  <c r="I112"/>
  <c r="I110"/>
  <c r="I98"/>
  <c r="I96"/>
  <c r="I95"/>
  <c r="I91"/>
  <c r="I86"/>
  <c r="I84"/>
  <c r="I81"/>
  <c r="I75"/>
  <c r="I70"/>
  <c r="I69"/>
  <c r="I67"/>
  <c r="I63"/>
  <c r="I62"/>
  <c r="I60"/>
  <c r="I59"/>
  <c r="I48"/>
  <c r="I47"/>
  <c r="I41"/>
  <c r="I35"/>
  <c r="I30"/>
  <c r="I11"/>
  <c r="I5"/>
  <c r="I29"/>
  <c r="I10"/>
  <c r="I4"/>
  <c r="I159"/>
  <c r="U68" i="6"/>
  <c r="T68"/>
  <c r="S68"/>
  <c r="R68"/>
  <c r="Q68"/>
  <c r="P68"/>
  <c r="O68"/>
  <c r="N68"/>
  <c r="M68"/>
  <c r="L68"/>
  <c r="K68"/>
  <c r="J68"/>
  <c r="I68"/>
  <c r="H68"/>
  <c r="G68"/>
  <c r="F68"/>
  <c r="E68"/>
  <c r="D68"/>
  <c r="B68"/>
  <c r="C68"/>
  <c r="W68" i="5"/>
  <c r="V68"/>
  <c r="U68"/>
  <c r="T68"/>
  <c r="S68"/>
  <c r="R68"/>
  <c r="J68"/>
  <c r="X68"/>
  <c r="G68"/>
  <c r="F68"/>
  <c r="E68"/>
  <c r="D68"/>
  <c r="C68"/>
  <c r="B68"/>
  <c r="Q61"/>
  <c r="Q62"/>
  <c r="Q60"/>
  <c r="Q59"/>
  <c r="Q58"/>
  <c r="Q55"/>
  <c r="Q54"/>
  <c r="Q53"/>
  <c r="Q52"/>
  <c r="Q51"/>
  <c r="Q48"/>
  <c r="Q47"/>
  <c r="Q46"/>
  <c r="Q45"/>
  <c r="Q44"/>
  <c r="Q43"/>
  <c r="Q66"/>
  <c r="Q65"/>
  <c r="Q40"/>
  <c r="Q39"/>
  <c r="Q38"/>
  <c r="Q37"/>
  <c r="Q36"/>
  <c r="Q35"/>
  <c r="Q34"/>
  <c r="Q33"/>
  <c r="Q32"/>
  <c r="Q29"/>
  <c r="Q28"/>
  <c r="Q27"/>
  <c r="Q26"/>
  <c r="Q25"/>
  <c r="Q24"/>
  <c r="Q23"/>
  <c r="Q22"/>
  <c r="Q21"/>
  <c r="Q20"/>
  <c r="Q19"/>
  <c r="Q18"/>
  <c r="Q17"/>
  <c r="Q16"/>
  <c r="Q13"/>
  <c r="Q12"/>
  <c r="Q11"/>
  <c r="Q10"/>
  <c r="Q9"/>
  <c r="Q8"/>
  <c r="Q7"/>
  <c r="Q6"/>
  <c r="Q5"/>
  <c r="H61"/>
  <c r="H62"/>
  <c r="H60"/>
  <c r="H59"/>
  <c r="H58"/>
  <c r="H55"/>
  <c r="H54"/>
  <c r="H53"/>
  <c r="H52"/>
  <c r="H51"/>
  <c r="H48"/>
  <c r="H47"/>
  <c r="H46"/>
  <c r="H45"/>
  <c r="H44"/>
  <c r="H43"/>
  <c r="H66"/>
  <c r="H65"/>
  <c r="H40"/>
  <c r="H39"/>
  <c r="H38"/>
  <c r="H37"/>
  <c r="H36"/>
  <c r="H35"/>
  <c r="H34"/>
  <c r="H33"/>
  <c r="H32"/>
  <c r="H29"/>
  <c r="H28"/>
  <c r="H27"/>
  <c r="H26"/>
  <c r="H25"/>
  <c r="H24"/>
  <c r="H23"/>
  <c r="H22"/>
  <c r="H21"/>
  <c r="H20"/>
  <c r="H19"/>
  <c r="H18"/>
  <c r="H17"/>
  <c r="H16"/>
  <c r="H13"/>
  <c r="H12"/>
  <c r="H11"/>
  <c r="H10"/>
  <c r="H9"/>
  <c r="H8"/>
  <c r="H7"/>
  <c r="H6"/>
  <c r="H5"/>
  <c r="T68" i="4"/>
  <c r="R68"/>
  <c r="Q68"/>
  <c r="S68"/>
  <c r="P68"/>
  <c r="M68"/>
  <c r="K68"/>
  <c r="J68"/>
  <c r="I68"/>
  <c r="H68"/>
  <c r="G68"/>
  <c r="F68"/>
  <c r="E68"/>
  <c r="D68"/>
  <c r="C68"/>
  <c r="B68"/>
  <c r="S66"/>
  <c r="N66"/>
  <c r="O66"/>
  <c r="S65"/>
  <c r="N65"/>
  <c r="O65"/>
  <c r="S61"/>
  <c r="N61"/>
  <c r="O61"/>
  <c r="S62"/>
  <c r="N62"/>
  <c r="O62"/>
  <c r="S60"/>
  <c r="N60"/>
  <c r="O60"/>
  <c r="S59"/>
  <c r="N59"/>
  <c r="O59"/>
  <c r="S58"/>
  <c r="O58"/>
  <c r="N58"/>
  <c r="S55"/>
  <c r="N55"/>
  <c r="O55"/>
  <c r="S54"/>
  <c r="N54"/>
  <c r="O54"/>
  <c r="S53"/>
  <c r="N53"/>
  <c r="O53"/>
  <c r="S52"/>
  <c r="N52"/>
  <c r="O52"/>
  <c r="S51"/>
  <c r="N51"/>
  <c r="O51"/>
  <c r="S48"/>
  <c r="N48"/>
  <c r="O48"/>
  <c r="S47"/>
  <c r="N47"/>
  <c r="O47"/>
  <c r="S46"/>
  <c r="O46"/>
  <c r="N46"/>
  <c r="S45"/>
  <c r="N45"/>
  <c r="O45"/>
  <c r="S44"/>
  <c r="N44"/>
  <c r="O44"/>
  <c r="S43"/>
  <c r="N43"/>
  <c r="O43"/>
  <c r="S40"/>
  <c r="N40"/>
  <c r="O40"/>
  <c r="S39"/>
  <c r="N39"/>
  <c r="O39"/>
  <c r="S38"/>
  <c r="N38"/>
  <c r="O38"/>
  <c r="S37"/>
  <c r="N37"/>
  <c r="O37"/>
  <c r="S36"/>
  <c r="O36"/>
  <c r="N36"/>
  <c r="S35"/>
  <c r="N35"/>
  <c r="O35"/>
  <c r="S34"/>
  <c r="N34"/>
  <c r="O34"/>
  <c r="S33"/>
  <c r="N33"/>
  <c r="O33"/>
  <c r="S32"/>
  <c r="N32"/>
  <c r="O32"/>
  <c r="S29"/>
  <c r="N29"/>
  <c r="O29"/>
  <c r="S28"/>
  <c r="N28"/>
  <c r="O28"/>
  <c r="S27"/>
  <c r="N27"/>
  <c r="O27"/>
  <c r="S26"/>
  <c r="O26"/>
  <c r="N26"/>
  <c r="S25"/>
  <c r="N25"/>
  <c r="O25"/>
  <c r="S24"/>
  <c r="N24"/>
  <c r="O24"/>
  <c r="S23"/>
  <c r="N23"/>
  <c r="O23"/>
  <c r="S22"/>
  <c r="N22"/>
  <c r="O22"/>
  <c r="S21"/>
  <c r="N21"/>
  <c r="O21"/>
  <c r="S20"/>
  <c r="N20"/>
  <c r="O20"/>
  <c r="S19"/>
  <c r="N19"/>
  <c r="O19"/>
  <c r="S18"/>
  <c r="O18"/>
  <c r="N18"/>
  <c r="S17"/>
  <c r="N17"/>
  <c r="O17"/>
  <c r="S16"/>
  <c r="N16"/>
  <c r="O16"/>
  <c r="S13"/>
  <c r="N13"/>
  <c r="O13"/>
  <c r="S12"/>
  <c r="N12"/>
  <c r="O12"/>
  <c r="S11"/>
  <c r="N11"/>
  <c r="O11"/>
  <c r="S10"/>
  <c r="N10"/>
  <c r="O10"/>
  <c r="S9"/>
  <c r="N9"/>
  <c r="O9"/>
  <c r="S8"/>
  <c r="O8"/>
  <c r="N8"/>
  <c r="S7"/>
  <c r="N7"/>
  <c r="O7"/>
  <c r="S6"/>
  <c r="N6"/>
  <c r="O6"/>
  <c r="S5"/>
  <c r="N5"/>
  <c r="O5"/>
  <c r="N68" i="3"/>
  <c r="M68"/>
  <c r="K68"/>
  <c r="I68"/>
  <c r="J68"/>
  <c r="H68"/>
  <c r="G68"/>
  <c r="F68"/>
  <c r="E68"/>
  <c r="D68"/>
  <c r="C68"/>
  <c r="B68"/>
  <c r="L66"/>
  <c r="J66"/>
  <c r="E66"/>
  <c r="L65"/>
  <c r="J65"/>
  <c r="E65"/>
  <c r="L61"/>
  <c r="J61"/>
  <c r="E61"/>
  <c r="L62"/>
  <c r="J62"/>
  <c r="E62"/>
  <c r="L60"/>
  <c r="J60"/>
  <c r="E60"/>
  <c r="L59"/>
  <c r="J59"/>
  <c r="E59"/>
  <c r="L58"/>
  <c r="J58"/>
  <c r="E58"/>
  <c r="L55"/>
  <c r="J55"/>
  <c r="E55"/>
  <c r="L54"/>
  <c r="J54"/>
  <c r="E54"/>
  <c r="L53"/>
  <c r="J53"/>
  <c r="E53"/>
  <c r="L52"/>
  <c r="J52"/>
  <c r="E52"/>
  <c r="L51"/>
  <c r="J51"/>
  <c r="E51"/>
  <c r="L48"/>
  <c r="J48"/>
  <c r="E48"/>
  <c r="L47"/>
  <c r="J47"/>
  <c r="E47"/>
  <c r="L46"/>
  <c r="J46"/>
  <c r="E46"/>
  <c r="L45"/>
  <c r="J45"/>
  <c r="E45"/>
  <c r="L44"/>
  <c r="J44"/>
  <c r="E44"/>
  <c r="L43"/>
  <c r="J43"/>
  <c r="E43"/>
  <c r="L40"/>
  <c r="J40"/>
  <c r="E40"/>
  <c r="L39"/>
  <c r="J39"/>
  <c r="E39"/>
  <c r="L38"/>
  <c r="J38"/>
  <c r="E38"/>
  <c r="L37"/>
  <c r="J37"/>
  <c r="E37"/>
  <c r="L36"/>
  <c r="J36"/>
  <c r="E36"/>
  <c r="L35"/>
  <c r="J35"/>
  <c r="E35"/>
  <c r="L34"/>
  <c r="J34"/>
  <c r="E34"/>
  <c r="L33"/>
  <c r="J33"/>
  <c r="E33"/>
  <c r="L32"/>
  <c r="J32"/>
  <c r="E32"/>
  <c r="L29"/>
  <c r="J29"/>
  <c r="E29"/>
  <c r="L28"/>
  <c r="J28"/>
  <c r="E28"/>
  <c r="L27"/>
  <c r="J27"/>
  <c r="E27"/>
  <c r="L26"/>
  <c r="J26"/>
  <c r="E26"/>
  <c r="L25"/>
  <c r="J25"/>
  <c r="E25"/>
  <c r="L24"/>
  <c r="J24"/>
  <c r="E24"/>
  <c r="L23"/>
  <c r="J23"/>
  <c r="E23"/>
  <c r="L22"/>
  <c r="J22"/>
  <c r="E22"/>
  <c r="L21"/>
  <c r="J21"/>
  <c r="E21"/>
  <c r="L20"/>
  <c r="J20"/>
  <c r="E20"/>
  <c r="L19"/>
  <c r="J19"/>
  <c r="E19"/>
  <c r="L18"/>
  <c r="J18"/>
  <c r="E18"/>
  <c r="L17"/>
  <c r="J17"/>
  <c r="E17"/>
  <c r="L16"/>
  <c r="J16"/>
  <c r="E16"/>
  <c r="L13"/>
  <c r="J13"/>
  <c r="E13"/>
  <c r="L12"/>
  <c r="J12"/>
  <c r="E12"/>
  <c r="L11"/>
  <c r="J11"/>
  <c r="E11"/>
  <c r="L10"/>
  <c r="J10"/>
  <c r="E10"/>
  <c r="L9"/>
  <c r="J9"/>
  <c r="E9"/>
  <c r="L8"/>
  <c r="J8"/>
  <c r="E8"/>
  <c r="L7"/>
  <c r="J7"/>
  <c r="E7"/>
  <c r="L6"/>
  <c r="J6"/>
  <c r="E6"/>
  <c r="L5"/>
  <c r="J5"/>
  <c r="E5"/>
  <c r="O67" i="2"/>
  <c r="N67"/>
  <c r="L67"/>
  <c r="M67"/>
  <c r="J67"/>
  <c r="H67"/>
  <c r="I67"/>
  <c r="F67"/>
  <c r="D67"/>
  <c r="E67"/>
  <c r="C67"/>
  <c r="B67"/>
  <c r="M65"/>
  <c r="K65"/>
  <c r="I65"/>
  <c r="G65"/>
  <c r="E65"/>
  <c r="M64"/>
  <c r="K64"/>
  <c r="I64"/>
  <c r="G64"/>
  <c r="E64"/>
  <c r="M60"/>
  <c r="K60"/>
  <c r="I60"/>
  <c r="G60"/>
  <c r="E60"/>
  <c r="M61"/>
  <c r="K61"/>
  <c r="I61"/>
  <c r="G61"/>
  <c r="E61"/>
  <c r="M59"/>
  <c r="K59"/>
  <c r="I59"/>
  <c r="G59"/>
  <c r="E59"/>
  <c r="M58"/>
  <c r="K58"/>
  <c r="I58"/>
  <c r="G58"/>
  <c r="E58"/>
  <c r="M57"/>
  <c r="K57"/>
  <c r="I57"/>
  <c r="G57"/>
  <c r="E57"/>
  <c r="M54"/>
  <c r="K54"/>
  <c r="I54"/>
  <c r="G54"/>
  <c r="E54"/>
  <c r="M53"/>
  <c r="K53"/>
  <c r="I53"/>
  <c r="G53"/>
  <c r="E53"/>
  <c r="M52"/>
  <c r="K52"/>
  <c r="I52"/>
  <c r="G52"/>
  <c r="E52"/>
  <c r="M51"/>
  <c r="K51"/>
  <c r="I51"/>
  <c r="G51"/>
  <c r="E51"/>
  <c r="M50"/>
  <c r="K50"/>
  <c r="I50"/>
  <c r="G50"/>
  <c r="E50"/>
  <c r="M47"/>
  <c r="K47"/>
  <c r="I47"/>
  <c r="G47"/>
  <c r="E47"/>
  <c r="M46"/>
  <c r="K46"/>
  <c r="I46"/>
  <c r="G46"/>
  <c r="E46"/>
  <c r="M45"/>
  <c r="K45"/>
  <c r="I45"/>
  <c r="G45"/>
  <c r="E45"/>
  <c r="M44"/>
  <c r="K44"/>
  <c r="I44"/>
  <c r="G44"/>
  <c r="E44"/>
  <c r="M43"/>
  <c r="K43"/>
  <c r="I43"/>
  <c r="G43"/>
  <c r="E43"/>
  <c r="M42"/>
  <c r="K42"/>
  <c r="I42"/>
  <c r="G42"/>
  <c r="E42"/>
  <c r="M39"/>
  <c r="K39"/>
  <c r="I39"/>
  <c r="G39"/>
  <c r="E39"/>
  <c r="M38"/>
  <c r="K38"/>
  <c r="I38"/>
  <c r="G38"/>
  <c r="E38"/>
  <c r="M37"/>
  <c r="K37"/>
  <c r="I37"/>
  <c r="G37"/>
  <c r="E37"/>
  <c r="M36"/>
  <c r="K36"/>
  <c r="I36"/>
  <c r="G36"/>
  <c r="E36"/>
  <c r="M34"/>
  <c r="K34"/>
  <c r="I34"/>
  <c r="G34"/>
  <c r="E34"/>
  <c r="M33"/>
  <c r="K33"/>
  <c r="I33"/>
  <c r="G33"/>
  <c r="E33"/>
  <c r="M35"/>
  <c r="K35"/>
  <c r="I35"/>
  <c r="G35"/>
  <c r="E35"/>
  <c r="M32"/>
  <c r="K32"/>
  <c r="I32"/>
  <c r="G32"/>
  <c r="E32"/>
  <c r="M31"/>
  <c r="K31"/>
  <c r="I31"/>
  <c r="G31"/>
  <c r="E31"/>
  <c r="M28"/>
  <c r="K28"/>
  <c r="I28"/>
  <c r="G28"/>
  <c r="E28"/>
  <c r="M27"/>
  <c r="K27"/>
  <c r="I27"/>
  <c r="G27"/>
  <c r="E27"/>
  <c r="M26"/>
  <c r="K26"/>
  <c r="I26"/>
  <c r="G26"/>
  <c r="E26"/>
  <c r="M25"/>
  <c r="K25"/>
  <c r="I25"/>
  <c r="G25"/>
  <c r="E25"/>
  <c r="M24"/>
  <c r="K24"/>
  <c r="I24"/>
  <c r="G24"/>
  <c r="E24"/>
  <c r="M23"/>
  <c r="K23"/>
  <c r="I23"/>
  <c r="G23"/>
  <c r="E23"/>
  <c r="M22"/>
  <c r="K22"/>
  <c r="I22"/>
  <c r="G22"/>
  <c r="E22"/>
  <c r="M21"/>
  <c r="K21"/>
  <c r="I21"/>
  <c r="G21"/>
  <c r="E21"/>
  <c r="M20"/>
  <c r="K20"/>
  <c r="I20"/>
  <c r="G20"/>
  <c r="E20"/>
  <c r="M19"/>
  <c r="K19"/>
  <c r="I19"/>
  <c r="G19"/>
  <c r="E19"/>
  <c r="M18"/>
  <c r="K18"/>
  <c r="I18"/>
  <c r="G18"/>
  <c r="E18"/>
  <c r="M17"/>
  <c r="K17"/>
  <c r="I17"/>
  <c r="G17"/>
  <c r="E17"/>
  <c r="M16"/>
  <c r="K16"/>
  <c r="I16"/>
  <c r="G16"/>
  <c r="E16"/>
  <c r="M15"/>
  <c r="K15"/>
  <c r="I15"/>
  <c r="G15"/>
  <c r="E15"/>
  <c r="M12"/>
  <c r="K12"/>
  <c r="I12"/>
  <c r="G12"/>
  <c r="E12"/>
  <c r="M11"/>
  <c r="K11"/>
  <c r="I11"/>
  <c r="G11"/>
  <c r="E11"/>
  <c r="M10"/>
  <c r="K10"/>
  <c r="I10"/>
  <c r="G10"/>
  <c r="E10"/>
  <c r="M9"/>
  <c r="K9"/>
  <c r="I9"/>
  <c r="G9"/>
  <c r="E9"/>
  <c r="M8"/>
  <c r="K8"/>
  <c r="I8"/>
  <c r="G8"/>
  <c r="E8"/>
  <c r="M7"/>
  <c r="K7"/>
  <c r="I7"/>
  <c r="G7"/>
  <c r="E7"/>
  <c r="M6"/>
  <c r="K6"/>
  <c r="I6"/>
  <c r="G6"/>
  <c r="E6"/>
  <c r="M5"/>
  <c r="K5"/>
  <c r="I5"/>
  <c r="G5"/>
  <c r="E5"/>
  <c r="M4"/>
  <c r="K4"/>
  <c r="I4"/>
  <c r="G4"/>
  <c r="E4"/>
  <c r="N67" i="1"/>
  <c r="J67"/>
  <c r="I67"/>
  <c r="H67"/>
  <c r="G67"/>
  <c r="F67"/>
  <c r="E67"/>
  <c r="D67"/>
  <c r="C67"/>
  <c r="B67"/>
  <c r="H68" i="5"/>
  <c r="Q68"/>
  <c r="L68" i="3"/>
  <c r="G67" i="2"/>
  <c r="K67"/>
  <c r="N68" i="4"/>
  <c r="O68"/>
</calcChain>
</file>

<file path=xl/comments1.xml><?xml version="1.0" encoding="utf-8"?>
<comments xmlns="http://schemas.openxmlformats.org/spreadsheetml/2006/main">
  <authors>
    <author xml:space="preserve"> </author>
  </authors>
  <commentList>
    <comment ref="I144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Make certain Mary Helen approves of this figure</t>
        </r>
      </text>
    </comment>
  </commentList>
</comments>
</file>

<file path=xl/sharedStrings.xml><?xml version="1.0" encoding="utf-8"?>
<sst xmlns="http://schemas.openxmlformats.org/spreadsheetml/2006/main" count="1903" uniqueCount="700">
  <si>
    <t>Library Systems by Population</t>
  </si>
  <si>
    <t>Population</t>
  </si>
  <si>
    <t>Hours Weekly</t>
  </si>
  <si>
    <t>Days Weekly</t>
  </si>
  <si>
    <t>HQ &amp; Branches</t>
  </si>
  <si>
    <t>ALA Lib</t>
  </si>
  <si>
    <t>Total Lib</t>
  </si>
  <si>
    <t>Other</t>
  </si>
  <si>
    <t>Total</t>
  </si>
  <si>
    <t>FTE</t>
  </si>
  <si>
    <t>Volunteer Hours</t>
  </si>
  <si>
    <t>Total Employee Hours Week</t>
  </si>
  <si>
    <t>Director Salary Range</t>
  </si>
  <si>
    <t>Group I - Under 20,000 Population</t>
  </si>
  <si>
    <t>BENTON COUNTY LIBRARY</t>
  </si>
  <si>
    <t>CARROLL COUNTY PUBLIC LIBRARY</t>
  </si>
  <si>
    <t>BLACKMUR MEMORIAL LIBRARY</t>
  </si>
  <si>
    <t>BOLIVAR COUNTY LIBRARY</t>
  </si>
  <si>
    <t>CARNEGIE PUBLIC LIBRARY</t>
  </si>
  <si>
    <t>CENTRAL MISSISSIPPI REGIONAL LIBRARY</t>
  </si>
  <si>
    <t>COLUMBUS-LOWNDES PUBLIC LIBRARY</t>
  </si>
  <si>
    <t>COPIAH-JEFFERSON REGIONAL LIBRARY</t>
  </si>
  <si>
    <t>DIXIE REGIONAL LIBRARY SYSTEM</t>
  </si>
  <si>
    <t>EAST MISSISSIPPI REGIONAL LIBRARY</t>
  </si>
  <si>
    <t>ELIZABETH JONES LIBRARY</t>
  </si>
  <si>
    <t>FIRST REGIONAL LIBRARY</t>
  </si>
  <si>
    <t>GREENWOOD-LEFLORE PUBLIC LIBRARY</t>
  </si>
  <si>
    <t>HANCOCK COUNTY LIBRARY</t>
  </si>
  <si>
    <t>HARRIETTE PERSON MEMORIAL LIBRARY</t>
  </si>
  <si>
    <t>HARRISON COUNTY LIBRARY SYSTEM</t>
  </si>
  <si>
    <t>HUMPHREYS COUNTY LIBRARY SYSTEM</t>
  </si>
  <si>
    <t>JACKSON/HINDS LIBRARY SYSTEM</t>
  </si>
  <si>
    <t>JACKSON-GEORGE REGIONAL LIBRARY SYSTEM</t>
  </si>
  <si>
    <t>KEMPER-NEWTON REGIONAL LIBRARY</t>
  </si>
  <si>
    <t>LAMAR COUNTY LIBRARY SYSTEM</t>
  </si>
  <si>
    <t>LAUREL-JONES COUNTY LIBRARY</t>
  </si>
  <si>
    <t>LEE-ITAWAMBA LIBRARY SYSTEM</t>
  </si>
  <si>
    <t>LINCOLN-LAWRENCE-FRANKLIN REGIONAL LIBRARY</t>
  </si>
  <si>
    <t>LONG BEACH PUBLIC LIBRARY</t>
  </si>
  <si>
    <t>MADISON COUNTY LIBRARY SYSTEM</t>
  </si>
  <si>
    <t>MARKS-QUITMAN COUNTY LIBRARY</t>
  </si>
  <si>
    <t>MARSHALL COUNTY LIBRARY</t>
  </si>
  <si>
    <t>MERIDIAN-LAUDERDALE COUNTY PUBLIC LIBRARY</t>
  </si>
  <si>
    <t>MID-MISSISSIPPI REGIONAL LIBRARY</t>
  </si>
  <si>
    <t>NATCHEZ ADAMS WILKINSON LIBRARY SERVICE</t>
  </si>
  <si>
    <t>NESHOBA COUNTY PUBLIC LIBRARY</t>
  </si>
  <si>
    <t>NORTHEAST REGIONAL LIBRARY</t>
  </si>
  <si>
    <t>NOXUBEE COUNTY LIBRARY</t>
  </si>
  <si>
    <t>PEARL RIVER COUNTY LIBRARY SYSTEM</t>
  </si>
  <si>
    <t>PIKE-AMITE-WALTHALL LIBRARY SYSTEM</t>
  </si>
  <si>
    <t>PINE FOREST REGIONAL LIBRARY</t>
  </si>
  <si>
    <t>SHARKEY-ISSAQUENA LIBRARY SYSTEM</t>
  </si>
  <si>
    <t>SOUTH MISSISSIPPI REGIONAL LIBRARY</t>
  </si>
  <si>
    <t>STARKVILLE-OKTIBBEHA COUNTY LIBRARY SY</t>
  </si>
  <si>
    <t>SUNFLOWER COUNTY LIBRARY</t>
  </si>
  <si>
    <t>TALLAHATCHIE COUNTY</t>
  </si>
  <si>
    <t>THE LIBRARY OF HATTIESBURG, PETAL &amp; FORREST C</t>
  </si>
  <si>
    <t>TOMBIGBEE REGIONAL LIBRARY</t>
  </si>
  <si>
    <t>UNION COUNTY LIBRARY SYSTEM</t>
  </si>
  <si>
    <t>WARREN COUNTY-VICKSBURG PUBLIC LIBRARY</t>
  </si>
  <si>
    <t>WASHINGTON COUNTY LIBRARY</t>
  </si>
  <si>
    <t>WAYNESBORO-WAYNE COUNTY LIBRARY SYSTEM</t>
  </si>
  <si>
    <t>YALOBUSHA COUNTY LIBRARY</t>
  </si>
  <si>
    <t>YAZOO LIBRARY ASSOCIATION</t>
  </si>
  <si>
    <t>Group II - 20,001 to 40,000</t>
  </si>
  <si>
    <t>Group III - 40,001 to 60,000</t>
  </si>
  <si>
    <t>Group IV - 60,001 to 80,000</t>
  </si>
  <si>
    <t>Group V - 80,001 to 125,000</t>
  </si>
  <si>
    <t>Group VI - 125,000+</t>
  </si>
  <si>
    <t>Independent</t>
  </si>
  <si>
    <t>25,000 to 35,000</t>
  </si>
  <si>
    <t>55,000 to 65,000</t>
  </si>
  <si>
    <t>35,000 to 45,000</t>
  </si>
  <si>
    <t>45,000 to 55,000</t>
  </si>
  <si>
    <t>65,000 +</t>
  </si>
  <si>
    <t>N/A</t>
  </si>
  <si>
    <t>15,000 to 25,000</t>
  </si>
  <si>
    <t>TOTALS</t>
  </si>
  <si>
    <t>City Income</t>
  </si>
  <si>
    <t>County Income</t>
  </si>
  <si>
    <t>Total Local Funds</t>
  </si>
  <si>
    <t>Local Per/Capita</t>
  </si>
  <si>
    <t>Federal Income</t>
  </si>
  <si>
    <t>Federal Per/Capita</t>
  </si>
  <si>
    <t>State Income</t>
  </si>
  <si>
    <t>State Per/Capita</t>
  </si>
  <si>
    <t>Other Income</t>
  </si>
  <si>
    <t>Other Per/Capita</t>
  </si>
  <si>
    <t>Total Income</t>
  </si>
  <si>
    <t>Total Per/Capita</t>
  </si>
  <si>
    <t>Capital Revenue</t>
  </si>
  <si>
    <t>THE LIBRARY OF HATTIESBURG, PETAL &amp; FORREST COUNTY</t>
  </si>
  <si>
    <t>Salaries</t>
  </si>
  <si>
    <t>Benefits</t>
  </si>
  <si>
    <t>Staffing Expenditures</t>
  </si>
  <si>
    <t>Materials Expenditures</t>
  </si>
  <si>
    <t>Other Expenditures</t>
  </si>
  <si>
    <t>Percent</t>
  </si>
  <si>
    <t>Print</t>
  </si>
  <si>
    <t>Electronic</t>
  </si>
  <si>
    <t>Capital Expenditures</t>
  </si>
  <si>
    <t>Total Expenditures</t>
  </si>
  <si>
    <t>Totals</t>
  </si>
  <si>
    <t>E books</t>
  </si>
  <si>
    <t>Audio Phy</t>
  </si>
  <si>
    <t>Vid Phy</t>
  </si>
  <si>
    <t>Tot Coll</t>
  </si>
  <si>
    <t>Total withdrawn</t>
  </si>
  <si>
    <t>Formats</t>
  </si>
  <si>
    <t>Databases</t>
  </si>
  <si>
    <t>Subscriptions</t>
  </si>
  <si>
    <t>Grand Total Materials</t>
  </si>
  <si>
    <t>Children's</t>
  </si>
  <si>
    <t>Materials Per Capita</t>
  </si>
  <si>
    <t>Circulation</t>
  </si>
  <si>
    <t>Per Capita</t>
  </si>
  <si>
    <t>Library Visits Per/Capita</t>
  </si>
  <si>
    <t>Registered Patrons</t>
  </si>
  <si>
    <t xml:space="preserve"> Percentage Population Registered</t>
  </si>
  <si>
    <t># program</t>
  </si>
  <si>
    <t># children</t>
  </si>
  <si>
    <t># YA</t>
  </si>
  <si>
    <t>prog atten</t>
  </si>
  <si>
    <t>child att</t>
  </si>
  <si>
    <t>YA atten</t>
  </si>
  <si>
    <t>Other Library Requests</t>
  </si>
  <si>
    <t>Items Provided</t>
  </si>
  <si>
    <t>Requests By Your Library</t>
  </si>
  <si>
    <t>Items Received</t>
  </si>
  <si>
    <t xml:space="preserve"> Questions</t>
  </si>
  <si>
    <t>Library Visits</t>
  </si>
  <si>
    <t>Number of Programs at Library</t>
  </si>
  <si>
    <t>Number of Children's Programs</t>
  </si>
  <si>
    <t>Number of YA Programs</t>
  </si>
  <si>
    <t>Total Attendance at  Programs at Library</t>
  </si>
  <si>
    <t>Total Attendance at Children's Programs</t>
  </si>
  <si>
    <t>Total Attendance at YA Programs</t>
  </si>
  <si>
    <t>Interlibrary Loans</t>
  </si>
  <si>
    <t>Reference</t>
  </si>
  <si>
    <t>Library Patrons</t>
  </si>
  <si>
    <t>Programming Events and Attendance</t>
  </si>
  <si>
    <t>Jobs</t>
  </si>
  <si>
    <t>Gaming</t>
  </si>
  <si>
    <t>Library Systems by Populations</t>
  </si>
  <si>
    <t>Total # Computers in System</t>
  </si>
  <si>
    <t>Number of Public Internet Terminals</t>
  </si>
  <si>
    <t>Users Per Year</t>
  </si>
  <si>
    <t>Under 8</t>
  </si>
  <si>
    <t>Ages 8 - 11</t>
  </si>
  <si>
    <t>Ages 12- 18</t>
  </si>
  <si>
    <t>Ages 19-45</t>
  </si>
  <si>
    <t>Ages 45+</t>
  </si>
  <si>
    <t>Access to Internet at Home</t>
  </si>
  <si>
    <t>Database Use Provided by State Used Outside Library</t>
  </si>
  <si>
    <t>Entertainment</t>
  </si>
  <si>
    <t>Social Networking</t>
  </si>
  <si>
    <t>E-mail</t>
  </si>
  <si>
    <t>Research</t>
  </si>
  <si>
    <t>Online Job Applications</t>
  </si>
  <si>
    <t>Online Classes</t>
  </si>
  <si>
    <t>Medical</t>
  </si>
  <si>
    <t>Government Programs</t>
  </si>
  <si>
    <t>Public Access</t>
  </si>
  <si>
    <t>*Demographics of Users</t>
  </si>
  <si>
    <t>Patrons Use of Internet for:</t>
  </si>
  <si>
    <t>* These numbers do not reflect each unique patron; some use computers multiple times each day.</t>
  </si>
  <si>
    <t>Water Valley</t>
  </si>
  <si>
    <t>Clarksdale</t>
  </si>
  <si>
    <t>Carrollton</t>
  </si>
  <si>
    <t>North Carrollton</t>
  </si>
  <si>
    <t>Vaiden</t>
  </si>
  <si>
    <t>Pearl</t>
  </si>
  <si>
    <t>Brandon</t>
  </si>
  <si>
    <t>Puckett</t>
  </si>
  <si>
    <t>Pelahatchie</t>
  </si>
  <si>
    <t>Florence</t>
  </si>
  <si>
    <t>Richland</t>
  </si>
  <si>
    <t>Forest</t>
  </si>
  <si>
    <t>Morton</t>
  </si>
  <si>
    <t>Sebastopol</t>
  </si>
  <si>
    <t>Magee</t>
  </si>
  <si>
    <t>Lake</t>
  </si>
  <si>
    <t>Mendenhall</t>
  </si>
  <si>
    <t>Raleigh</t>
  </si>
  <si>
    <t>Taylorsville</t>
  </si>
  <si>
    <t>Mize</t>
  </si>
  <si>
    <t>Columbus</t>
  </si>
  <si>
    <t>Crystal Springs</t>
  </si>
  <si>
    <t>Georgetown</t>
  </si>
  <si>
    <t>Hazlehurst</t>
  </si>
  <si>
    <t>Wesson</t>
  </si>
  <si>
    <t>Fayette</t>
  </si>
  <si>
    <t>Pontotoc</t>
  </si>
  <si>
    <t>Bruce</t>
  </si>
  <si>
    <t>Calhoun City</t>
  </si>
  <si>
    <t>Vardaman</t>
  </si>
  <si>
    <t>Houlka</t>
  </si>
  <si>
    <t>Bay Springs</t>
  </si>
  <si>
    <t>Enterprise</t>
  </si>
  <si>
    <t>Heidelberg</t>
  </si>
  <si>
    <t>Pachuta</t>
  </si>
  <si>
    <t>Quitman</t>
  </si>
  <si>
    <t>Stonewall</t>
  </si>
  <si>
    <t>Grenada</t>
  </si>
  <si>
    <t>Batesville</t>
  </si>
  <si>
    <t>Coldwater</t>
  </si>
  <si>
    <t>Como</t>
  </si>
  <si>
    <t>Crenshaw</t>
  </si>
  <si>
    <t>Hernando</t>
  </si>
  <si>
    <t>Horn Lake</t>
  </si>
  <si>
    <t>Olive Branch</t>
  </si>
  <si>
    <t>Oxford</t>
  </si>
  <si>
    <t>Senatobia</t>
  </si>
  <si>
    <t>Southaven</t>
  </si>
  <si>
    <t>Tunica</t>
  </si>
  <si>
    <t>Greenwood</t>
  </si>
  <si>
    <t>Bay Saint Louis</t>
  </si>
  <si>
    <t>Waveland</t>
  </si>
  <si>
    <t>Port Gibson</t>
  </si>
  <si>
    <t>Gulfport</t>
  </si>
  <si>
    <t>Biloxi</t>
  </si>
  <si>
    <t>Pass Christian</t>
  </si>
  <si>
    <t>D'Iberville</t>
  </si>
  <si>
    <t>Belzoni</t>
  </si>
  <si>
    <t>Isola</t>
  </si>
  <si>
    <t>Jackson</t>
  </si>
  <si>
    <t>Decatur</t>
  </si>
  <si>
    <t>DeKalb</t>
  </si>
  <si>
    <t>Newton</t>
  </si>
  <si>
    <t>Scooba</t>
  </si>
  <si>
    <t>Union</t>
  </si>
  <si>
    <t>Laurel</t>
  </si>
  <si>
    <t>Ellisville</t>
  </si>
  <si>
    <t>Sandersville</t>
  </si>
  <si>
    <t>Tupelo</t>
  </si>
  <si>
    <t>Fulton</t>
  </si>
  <si>
    <t>Brookhaven</t>
  </si>
  <si>
    <t>Bude</t>
  </si>
  <si>
    <t>Meadville</t>
  </si>
  <si>
    <t>Long Beach</t>
  </si>
  <si>
    <t>Canton</t>
  </si>
  <si>
    <t>Madison</t>
  </si>
  <si>
    <t>Ridgeland</t>
  </si>
  <si>
    <t>Marks</t>
  </si>
  <si>
    <t>Holly Springs</t>
  </si>
  <si>
    <t>Carthage</t>
  </si>
  <si>
    <t>Duck Hill</t>
  </si>
  <si>
    <t>Durant</t>
  </si>
  <si>
    <t>Goodman</t>
  </si>
  <si>
    <t>Kilmichael</t>
  </si>
  <si>
    <t>Kosciusko</t>
  </si>
  <si>
    <t>Louisville</t>
  </si>
  <si>
    <t>Pickens</t>
  </si>
  <si>
    <t>Tchula</t>
  </si>
  <si>
    <t>Walnut Grove</t>
  </si>
  <si>
    <t>West</t>
  </si>
  <si>
    <t>Winona</t>
  </si>
  <si>
    <t>Natchez</t>
  </si>
  <si>
    <t>Philadelphia</t>
  </si>
  <si>
    <t>Macon</t>
  </si>
  <si>
    <t>Picayune</t>
  </si>
  <si>
    <t>Poplaville</t>
  </si>
  <si>
    <t>McComb</t>
  </si>
  <si>
    <t>Gloster</t>
  </si>
  <si>
    <t>Tylertown</t>
  </si>
  <si>
    <t>Wiggins</t>
  </si>
  <si>
    <t>Rolling Fork</t>
  </si>
  <si>
    <t>Columbia</t>
  </si>
  <si>
    <t>Prentiss</t>
  </si>
  <si>
    <t>Bassfield</t>
  </si>
  <si>
    <t>Starkville</t>
  </si>
  <si>
    <t>Maben</t>
  </si>
  <si>
    <t>Sturgis</t>
  </si>
  <si>
    <t>Indianola</t>
  </si>
  <si>
    <t>Drew</t>
  </si>
  <si>
    <t>Ruleville</t>
  </si>
  <si>
    <t>Moorhead</t>
  </si>
  <si>
    <t>Inverness</t>
  </si>
  <si>
    <t>Charleston</t>
  </si>
  <si>
    <t>Tutwiler</t>
  </si>
  <si>
    <t>Hattiesburg</t>
  </si>
  <si>
    <t>Petal</t>
  </si>
  <si>
    <t>West Point, MS</t>
  </si>
  <si>
    <t>Amory, MS</t>
  </si>
  <si>
    <t>Eupora</t>
  </si>
  <si>
    <t>Nettleton</t>
  </si>
  <si>
    <t>New Albany</t>
  </si>
  <si>
    <t>Greenville</t>
  </si>
  <si>
    <t>Coffeeville</t>
  </si>
  <si>
    <t>Oakland</t>
  </si>
  <si>
    <t>Yazoo City</t>
  </si>
  <si>
    <t>Benton</t>
  </si>
  <si>
    <t>Yalobusha</t>
  </si>
  <si>
    <t>Coahoma</t>
  </si>
  <si>
    <t>Carroll</t>
  </si>
  <si>
    <t>Rankin</t>
  </si>
  <si>
    <t>Scott</t>
  </si>
  <si>
    <t>Simpson</t>
  </si>
  <si>
    <t>Smith</t>
  </si>
  <si>
    <t>Lowndes</t>
  </si>
  <si>
    <t xml:space="preserve"> Copiah</t>
  </si>
  <si>
    <t>Jefferson</t>
  </si>
  <si>
    <t>Calhoun</t>
  </si>
  <si>
    <t>Chickasaw</t>
  </si>
  <si>
    <t>Lee</t>
  </si>
  <si>
    <t>Jasper</t>
  </si>
  <si>
    <t>DeSoto</t>
  </si>
  <si>
    <t>Lafayette</t>
  </si>
  <si>
    <t>Panola</t>
  </si>
  <si>
    <t>Tate</t>
  </si>
  <si>
    <t>Leflore</t>
  </si>
  <si>
    <t>Hancock</t>
  </si>
  <si>
    <t>Claiborne</t>
  </si>
  <si>
    <t>Harrison</t>
  </si>
  <si>
    <t>Humphreys</t>
  </si>
  <si>
    <t>Hinds</t>
  </si>
  <si>
    <t>George</t>
  </si>
  <si>
    <t>Kemper</t>
  </si>
  <si>
    <t>Lamar</t>
  </si>
  <si>
    <t>Jones</t>
  </si>
  <si>
    <t>Itawamba</t>
  </si>
  <si>
    <t>Lincoln</t>
  </si>
  <si>
    <t>Lawrence</t>
  </si>
  <si>
    <t>Franklin</t>
  </si>
  <si>
    <t>Marshall</t>
  </si>
  <si>
    <t xml:space="preserve">Lauderdale </t>
  </si>
  <si>
    <t>Attala</t>
  </si>
  <si>
    <t>Holmes</t>
  </si>
  <si>
    <t>Leake</t>
  </si>
  <si>
    <t>Montgomery</t>
  </si>
  <si>
    <t>Winston</t>
  </si>
  <si>
    <t>Wilkinson</t>
  </si>
  <si>
    <t>Neshoba</t>
  </si>
  <si>
    <t>Alcorn</t>
  </si>
  <si>
    <t>Tishomingo</t>
  </si>
  <si>
    <t>Tippah</t>
  </si>
  <si>
    <t>Noxubee</t>
  </si>
  <si>
    <t>Pike</t>
  </si>
  <si>
    <t>Amite</t>
  </si>
  <si>
    <t>Walthall</t>
  </si>
  <si>
    <t>Stone</t>
  </si>
  <si>
    <t>Perry</t>
  </si>
  <si>
    <t>Greene</t>
  </si>
  <si>
    <t>Sharkey</t>
  </si>
  <si>
    <t xml:space="preserve">Issaquena </t>
  </si>
  <si>
    <t>Marion</t>
  </si>
  <si>
    <t>Jefferson Davis</t>
  </si>
  <si>
    <t>Oktibbeha</t>
  </si>
  <si>
    <t>Sunflower</t>
  </si>
  <si>
    <t>Tallahatchie</t>
  </si>
  <si>
    <t>Forrest</t>
  </si>
  <si>
    <t>Choctaw</t>
  </si>
  <si>
    <t>Clay</t>
  </si>
  <si>
    <t>Monroe</t>
  </si>
  <si>
    <t>Webster</t>
  </si>
  <si>
    <t>Warren</t>
  </si>
  <si>
    <t>Washingon</t>
  </si>
  <si>
    <t>Yazoo</t>
  </si>
  <si>
    <t>County</t>
  </si>
  <si>
    <t>City</t>
  </si>
  <si>
    <t xml:space="preserve">Clarke </t>
  </si>
  <si>
    <t xml:space="preserve">Pearl River </t>
  </si>
  <si>
    <t xml:space="preserve">Wayne </t>
  </si>
  <si>
    <t>Bolivar</t>
  </si>
  <si>
    <t>Rosedale</t>
  </si>
  <si>
    <t>Shaw</t>
  </si>
  <si>
    <t>Shelby</t>
  </si>
  <si>
    <t>Boyle</t>
  </si>
  <si>
    <t>Cleveland</t>
  </si>
  <si>
    <t>Gautier</t>
  </si>
  <si>
    <t xml:space="preserve"> Moss Point</t>
  </si>
  <si>
    <t>Ocean Springs</t>
  </si>
  <si>
    <t xml:space="preserve"> Pascagoula</t>
  </si>
  <si>
    <t>Flora</t>
  </si>
  <si>
    <t>Adams</t>
  </si>
  <si>
    <t xml:space="preserve"> Tishomingo</t>
  </si>
  <si>
    <t xml:space="preserve"> Waynesboro</t>
  </si>
  <si>
    <t>Library Systems</t>
  </si>
  <si>
    <t>*Millage from County</t>
  </si>
  <si>
    <t>County Funds</t>
  </si>
  <si>
    <t>Millage from City</t>
  </si>
  <si>
    <t>City Funds</t>
  </si>
  <si>
    <t>STARKVILLE-OKTIBBEHA COUNTY LIBRARY SYSTEM</t>
  </si>
  <si>
    <t>Library System</t>
  </si>
  <si>
    <t>Branch and City</t>
  </si>
  <si>
    <t>Marks-Quitman County Library</t>
  </si>
  <si>
    <t>Sledge Public Library</t>
  </si>
  <si>
    <t>Pike-Amite-Walthall Library System</t>
  </si>
  <si>
    <t>Alpha Center Library</t>
  </si>
  <si>
    <t>Noxubee County Library</t>
  </si>
  <si>
    <t>Brooksville Public Library</t>
  </si>
  <si>
    <t>Greenwood-Leflore Public Library</t>
  </si>
  <si>
    <t>Jodie E Wilson Branch Libray - Greenwood</t>
  </si>
  <si>
    <t>Bolivar County Library</t>
  </si>
  <si>
    <t>Thelma Rayner Memorial Library - Merigold</t>
  </si>
  <si>
    <t>Vista J. Daniel Memorial Library - Shuqualak</t>
  </si>
  <si>
    <t>Tallahatchie County Library</t>
  </si>
  <si>
    <t>Tutwiler Public Library</t>
  </si>
  <si>
    <t>Pine Forest Regional Library</t>
  </si>
  <si>
    <t>McLain Public Library</t>
  </si>
  <si>
    <t>Field Memorial Library - Shaw</t>
  </si>
  <si>
    <t>Benoit Public Library</t>
  </si>
  <si>
    <t>Kemper-Newton Regional Library</t>
  </si>
  <si>
    <t>Scooba Public Library</t>
  </si>
  <si>
    <t>Dr. Robert T. Hollingsworth Library - Shelby</t>
  </si>
  <si>
    <t>Northeast Regional Library</t>
  </si>
  <si>
    <t>Marietta Library</t>
  </si>
  <si>
    <t>Columbus-Lowndes Public Library</t>
  </si>
  <si>
    <t>Artesia Public Library</t>
  </si>
  <si>
    <t>Conway Hall Library - Runnelstown</t>
  </si>
  <si>
    <t>New Augusta Public Library</t>
  </si>
  <si>
    <t>Jane Blain Brewer Memorial Library - Mt. Olive</t>
  </si>
  <si>
    <t>Washington County Library</t>
  </si>
  <si>
    <t>Glen Allan Library</t>
  </si>
  <si>
    <t>Central Mississippi Regional Library</t>
  </si>
  <si>
    <t>R. T. Prince Memorial Library - Mize</t>
  </si>
  <si>
    <t>Chalybeate Library</t>
  </si>
  <si>
    <t>Lincoln-Lawrence-Franklin Regional Library</t>
  </si>
  <si>
    <t>Bude Public Library</t>
  </si>
  <si>
    <t>Crawford Public Library</t>
  </si>
  <si>
    <t>Tombigbee Regional Library</t>
  </si>
  <si>
    <t>Weir Public Library</t>
  </si>
  <si>
    <t>William Estes Powell Memorial Library - Beaumont</t>
  </si>
  <si>
    <t>Gunnison Public Library</t>
  </si>
  <si>
    <t>Jackson/Hinds Library System</t>
  </si>
  <si>
    <t>Lois A. Flagg Library - Edwards</t>
  </si>
  <si>
    <t>State Line Public Library</t>
  </si>
  <si>
    <t>Mid-Mississippi Regional Library</t>
  </si>
  <si>
    <t>Tchula Public Library</t>
  </si>
  <si>
    <t>Crosby Public Library</t>
  </si>
  <si>
    <t>Sunflower County Library</t>
  </si>
  <si>
    <t>Kathy June Sherrif Public Library - Moorhead</t>
  </si>
  <si>
    <t>East Mississippi Regional Library</t>
  </si>
  <si>
    <t>Pachuta Public Library</t>
  </si>
  <si>
    <t>Torrey Wood Memorial Library - Hollandale</t>
  </si>
  <si>
    <t>Fannie Lou Hamer Library - Jackson</t>
  </si>
  <si>
    <t>Marshall County Library</t>
  </si>
  <si>
    <t>Potts Camp Library</t>
  </si>
  <si>
    <t>Ruth B French Library -Byhalia</t>
  </si>
  <si>
    <t>Stonewall Public Library</t>
  </si>
  <si>
    <t>Copiah-Jefferson Regional Library</t>
  </si>
  <si>
    <t>Jefferson County Library - Fayette</t>
  </si>
  <si>
    <t>Hamilton Public Library</t>
  </si>
  <si>
    <t>Alfred Rankin Library - Metcalfe</t>
  </si>
  <si>
    <t>Dixe Regional Library System</t>
  </si>
  <si>
    <t>Sherman Public Library</t>
  </si>
  <si>
    <t>Houlka Public Library</t>
  </si>
  <si>
    <t>Rosedale Public Library</t>
  </si>
  <si>
    <t>Mathiston Public Library</t>
  </si>
  <si>
    <t>Progress Public Library</t>
  </si>
  <si>
    <t>Osyka Public Library</t>
  </si>
  <si>
    <t>Annie T. Jeffers Library - Bolton</t>
  </si>
  <si>
    <t>Harrisville Public Library</t>
  </si>
  <si>
    <t>William &amp; Dolores Mauldin Library - McHenry</t>
  </si>
  <si>
    <t>Polkville Public Library</t>
  </si>
  <si>
    <t>Robert W. Windom, Jr. Public Library - Georgetown</t>
  </si>
  <si>
    <t>Madison County Library System</t>
  </si>
  <si>
    <t>Paul E. Griffin Library - Camden</t>
  </si>
  <si>
    <t>DeKalb Public Library</t>
  </si>
  <si>
    <t>Gloster Public Library</t>
  </si>
  <si>
    <t>Blue Mountain Library</t>
  </si>
  <si>
    <t>Yalobusha County Library</t>
  </si>
  <si>
    <t>Oakland Public Library</t>
  </si>
  <si>
    <t>Benton County Library</t>
  </si>
  <si>
    <t>Hickory Flat Public Library</t>
  </si>
  <si>
    <t>Inverness Public Library</t>
  </si>
  <si>
    <t>Goodman Public Library</t>
  </si>
  <si>
    <t>Starkville-Oktibbeha County Library System</t>
  </si>
  <si>
    <t>Sturgis Public Library</t>
  </si>
  <si>
    <t>Dorothy J. Lowe Memorial Library - Nettleton</t>
  </si>
  <si>
    <t>Pickens Public Library</t>
  </si>
  <si>
    <t>Leakesville Public Library</t>
  </si>
  <si>
    <t>R.G. Bolden/Anna Bell Moore Library - Jackson</t>
  </si>
  <si>
    <t>Wren Public Library</t>
  </si>
  <si>
    <t>Natchez Adams Wilkinson Library Service</t>
  </si>
  <si>
    <t>Kevin Poole Van Cleave Memorial Library - Centreville</t>
  </si>
  <si>
    <t>Union County Library System</t>
  </si>
  <si>
    <t>Nance-McNeely Memorial Library - Myrtle</t>
  </si>
  <si>
    <t>Lake Public Library</t>
  </si>
  <si>
    <t>West Public Library</t>
  </si>
  <si>
    <t>Woodville Public Libary</t>
  </si>
  <si>
    <t>Decatur Public Library</t>
  </si>
  <si>
    <t>Sebastopol Public Library</t>
  </si>
  <si>
    <t>Kilmichael Public Library</t>
  </si>
  <si>
    <t>Arcola Library</t>
  </si>
  <si>
    <t>Longie Dale Hamilton Memorial Library - Wesson</t>
  </si>
  <si>
    <t>Robert M. Bond Memorial Library HQ - Ashland</t>
  </si>
  <si>
    <t>Evelyn T. Majure Library - Utica</t>
  </si>
  <si>
    <t>Avon Public LIbrary</t>
  </si>
  <si>
    <t>Harrison County Library System</t>
  </si>
  <si>
    <t>Saucier Children's Library</t>
  </si>
  <si>
    <t>Richton Public Library - HQ</t>
  </si>
  <si>
    <t>Stone County Library - Wiggins</t>
  </si>
  <si>
    <t>Edmondson Memorial Library - Vardaman</t>
  </si>
  <si>
    <t>Puckett Public Library</t>
  </si>
  <si>
    <t>Humphreys County Library System</t>
  </si>
  <si>
    <t>Isola Public Library</t>
  </si>
  <si>
    <t>Charleston Public Library</t>
  </si>
  <si>
    <t>Duck Hill Public Library</t>
  </si>
  <si>
    <t>Ada Sessions Fant Memorial Library HQ - Macon</t>
  </si>
  <si>
    <t>Conner Graham Memorial Library - Seminary</t>
  </si>
  <si>
    <t>Horace Stansel Library - Ruleville</t>
  </si>
  <si>
    <t>New Hebron Public Library</t>
  </si>
  <si>
    <t>Choctaw County Public Library - Ackerman</t>
  </si>
  <si>
    <t>Rienzi Library</t>
  </si>
  <si>
    <t>Carroll County Public Library</t>
  </si>
  <si>
    <t>Vaiden Public Library</t>
  </si>
  <si>
    <t>Blackmur Memorial Library</t>
  </si>
  <si>
    <t>Blackmur Memorial Library HQ - Water Valley</t>
  </si>
  <si>
    <t>Hancock County Library</t>
  </si>
  <si>
    <t>Pearlington Temporary Library</t>
  </si>
  <si>
    <t>Webster County Public Library - Eupora</t>
  </si>
  <si>
    <t>Medgar Evers Library - Jackson</t>
  </si>
  <si>
    <t>Marks-Quitman County Library HQ</t>
  </si>
  <si>
    <t>Caledonia Public Library</t>
  </si>
  <si>
    <t>Margaret Walker Alexander Library - Jackson</t>
  </si>
  <si>
    <t>R.E. Blackwell Memorial Library - Collins</t>
  </si>
  <si>
    <t>Mary Weems Parker Memorial Library - Heidleberg</t>
  </si>
  <si>
    <t>Ella Bess Austin Library - Terry</t>
  </si>
  <si>
    <t>Calhoun City Library</t>
  </si>
  <si>
    <t>Marshall County Library HQ - Holly Springs</t>
  </si>
  <si>
    <t>First Regional Library</t>
  </si>
  <si>
    <t>Sam Lapidus Memorial Public Library - Crenshaw</t>
  </si>
  <si>
    <t>Magnolia Public Library</t>
  </si>
  <si>
    <t>Coffeeville Public Library</t>
  </si>
  <si>
    <t>Lexington Public Library</t>
  </si>
  <si>
    <t>Maben Public Library</t>
  </si>
  <si>
    <t>Walnut Library</t>
  </si>
  <si>
    <t>Leland Library</t>
  </si>
  <si>
    <t>Enterprise Public Library</t>
  </si>
  <si>
    <t>J. Elliott McMullan Library - Newton</t>
  </si>
  <si>
    <t>Pelahatchie  Public Library</t>
  </si>
  <si>
    <t>Jessie J. Edwards Public Library - Coldwater</t>
  </si>
  <si>
    <t>Liberty Public Library</t>
  </si>
  <si>
    <t>Drew Public Library</t>
  </si>
  <si>
    <t>Union Public Library HQ</t>
  </si>
  <si>
    <t>George W. Covington Memorial Library HQ - Hazlehurst</t>
  </si>
  <si>
    <t>Lee-Itawamba Library System</t>
  </si>
  <si>
    <t>Lee County Bookmobile</t>
  </si>
  <si>
    <t>Charles Tisdale - Jackson</t>
  </si>
  <si>
    <t>Anne Spencer Cox Library - Baldwyn</t>
  </si>
  <si>
    <t>Raymond Library</t>
  </si>
  <si>
    <t>Margaret McRae Memorial Library - Tishomingo</t>
  </si>
  <si>
    <t>South Mississippi Regional Library</t>
  </si>
  <si>
    <t>Dr. Frank L. Leggett Public Library - Bassfield</t>
  </si>
  <si>
    <t>Belmont Library</t>
  </si>
  <si>
    <t>Durant Public Library</t>
  </si>
  <si>
    <t>Emily Jones Pointer Public Library - Como</t>
  </si>
  <si>
    <t>Quitman Public Library</t>
  </si>
  <si>
    <t>Evon A. Ford Public Library - Taylorsville</t>
  </si>
  <si>
    <t>Floyd J. Robinson Memorial Library - Raleigh</t>
  </si>
  <si>
    <t>Northwest Point Reservoir Library</t>
  </si>
  <si>
    <t>Okolona Carnegie Library</t>
  </si>
  <si>
    <t>Laurel-Jones County Library</t>
  </si>
  <si>
    <t>Ellisville Public Library</t>
  </si>
  <si>
    <t>Bay Springs Municipal Library</t>
  </si>
  <si>
    <t>Flora Public Library</t>
  </si>
  <si>
    <t>Carrollton - North Carrollton Public Library HQ</t>
  </si>
  <si>
    <t>Jesse Yancy Memorial Library - Bruce</t>
  </si>
  <si>
    <t>Prentiss Public Library</t>
  </si>
  <si>
    <t>Lamar County Library System</t>
  </si>
  <si>
    <t>Lumberton Public Library</t>
  </si>
  <si>
    <t>Woolmarket Temporary Library</t>
  </si>
  <si>
    <t>East Biloxi Temporary Library</t>
  </si>
  <si>
    <t>Sandhill Public Library</t>
  </si>
  <si>
    <t>Morton Public Library</t>
  </si>
  <si>
    <t>Humphreys County Library - Belzoni</t>
  </si>
  <si>
    <t>Franklin County Public Library - Meadville</t>
  </si>
  <si>
    <t>Mendenhall Public Library</t>
  </si>
  <si>
    <t>Richard Wright Library - Jackson</t>
  </si>
  <si>
    <t>Yazoo Library Association</t>
  </si>
  <si>
    <t>B.S. Ricks Memorial Library - Yazoo City</t>
  </si>
  <si>
    <t>Harriett Person Memorial Library</t>
  </si>
  <si>
    <t>Harriette Person Memorial Library HQ - Port Gibson</t>
  </si>
  <si>
    <t>Houston Carnegie Library</t>
  </si>
  <si>
    <t>Walthall County Library - Tylertown</t>
  </si>
  <si>
    <t>Waveland Temporary Library</t>
  </si>
  <si>
    <t>Sardis Public Library</t>
  </si>
  <si>
    <t>Bryan Public Library HQ - West Point</t>
  </si>
  <si>
    <t>Evans Memorial Library - Aberdeen</t>
  </si>
  <si>
    <t>Forest Public Library</t>
  </si>
  <si>
    <t>L.R. Boyer Memorial Library - Sumrall</t>
  </si>
  <si>
    <t>Neshoba County Public Library</t>
  </si>
  <si>
    <t>Neshoba County Public Library HQ - Philadelphia</t>
  </si>
  <si>
    <t>Itawamba County Pratt Memorial Library - Fulton</t>
  </si>
  <si>
    <t>J.T. Biggs, Jr. Memorial Library - Crystal Springs</t>
  </si>
  <si>
    <t>Burnsville Library</t>
  </si>
  <si>
    <t>Sharkey-Issaquena County Library</t>
  </si>
  <si>
    <t>Sharkey-Issaquena County Library HQ - Rolling Fork</t>
  </si>
  <si>
    <t>Purvis Public Library HQ</t>
  </si>
  <si>
    <t>Florence Public Library</t>
  </si>
  <si>
    <t>Robert C. Irwin Public Library - Tunica</t>
  </si>
  <si>
    <t>Beverly J. Brown Library - Jackson</t>
  </si>
  <si>
    <t>Winona-Montgomery County Library</t>
  </si>
  <si>
    <t>Lawrence County Public Library - Monticello</t>
  </si>
  <si>
    <t>Robinson-Carpenter Memorial Library HQ - Cleveland</t>
  </si>
  <si>
    <t>Amory Municipal Library</t>
  </si>
  <si>
    <t>Gulfport Temporary Library</t>
  </si>
  <si>
    <t>Walls Public Library</t>
  </si>
  <si>
    <t>Carthage-Leake County Library</t>
  </si>
  <si>
    <t>Judge George W Armstrong Library  HQ - Natchez</t>
  </si>
  <si>
    <t>Magee Public Library</t>
  </si>
  <si>
    <t>Ripley Library</t>
  </si>
  <si>
    <t>Elizabeth Jones Library</t>
  </si>
  <si>
    <t>Elizabeth Jones Library HQ - Grenada</t>
  </si>
  <si>
    <t>Pass Christian Library (Temporary Facility)</t>
  </si>
  <si>
    <t>Pearl River County Library System</t>
  </si>
  <si>
    <t>Poplarville Public Library</t>
  </si>
  <si>
    <t>Madison County-Canton Public Library HQ</t>
  </si>
  <si>
    <t>Pontotoc County Library HQ - Pontotoc</t>
  </si>
  <si>
    <t>William Alexander Percy Memorial Library HQ - Greenville</t>
  </si>
  <si>
    <t>Eudora Welty Library HQ - Jackson</t>
  </si>
  <si>
    <t>Richland Public Library</t>
  </si>
  <si>
    <t>The Library of Hattiesburg, Petal &amp; Forrest County</t>
  </si>
  <si>
    <t>Petal Public Library</t>
  </si>
  <si>
    <t>Henry M Seymour Library HQ - Indianola</t>
  </si>
  <si>
    <t>Carnegie Public Library of Clarksdale and Cohaoma County</t>
  </si>
  <si>
    <t>Carnegie Public Library  HQ - Clarksdale</t>
  </si>
  <si>
    <t>Oak Grove Public Library</t>
  </si>
  <si>
    <t>Waynesboro-Wayne County Library</t>
  </si>
  <si>
    <t>West Biloxi Library</t>
  </si>
  <si>
    <t>Jackson-George Regional Library System</t>
  </si>
  <si>
    <t>Ina Thompson Moss Point Library</t>
  </si>
  <si>
    <t>George E. Allen Library - Booneville</t>
  </si>
  <si>
    <t>Winston County Library - Louisville</t>
  </si>
  <si>
    <t>Margaret Sherry Memorial Library - Biloxi (Pops Ferry)</t>
  </si>
  <si>
    <t>Kiln Public Library</t>
  </si>
  <si>
    <t>Iuka Library</t>
  </si>
  <si>
    <t>Long Beach Public Library</t>
  </si>
  <si>
    <t>Kathleen McIlwain Public Library of Gautier</t>
  </si>
  <si>
    <t>Willie Morris Library - Jackson</t>
  </si>
  <si>
    <t>Columbus Public Library</t>
  </si>
  <si>
    <t>Attala County Library  HQ - Kosciusko</t>
  </si>
  <si>
    <t>Jennie Stephens Smith Library HQ - New Albany</t>
  </si>
  <si>
    <t>Senatobia Public Library</t>
  </si>
  <si>
    <t>Orange Grove Library</t>
  </si>
  <si>
    <t>Vancleave Public Library</t>
  </si>
  <si>
    <t>Pearl Public Library</t>
  </si>
  <si>
    <t>McComb Public Library</t>
  </si>
  <si>
    <t>M.R. Dye Public library - Horn Lake</t>
  </si>
  <si>
    <t>Starkville Public Library</t>
  </si>
  <si>
    <t>Elsie E. Jurgens Memorial Library - Ridgeland</t>
  </si>
  <si>
    <t>Brandon Public Library</t>
  </si>
  <si>
    <t>East Central Public Library - Hurley</t>
  </si>
  <si>
    <t>Lucedale-George County Public Library</t>
  </si>
  <si>
    <t>Margaret Reed Crosby Memorial Library HQ - Picayune</t>
  </si>
  <si>
    <t>Lincoln-Lawrence-Franklin Regional HQ - Brookhaven</t>
  </si>
  <si>
    <t>St. Martin Public Library</t>
  </si>
  <si>
    <t>Quisenberry Library - Clinton</t>
  </si>
  <si>
    <t>Laurel-Jones County Library HQ</t>
  </si>
  <si>
    <t>Batesville Public Library</t>
  </si>
  <si>
    <t>Corinth Public Library HQ</t>
  </si>
  <si>
    <t>Meridian-Lauderdale County Public Library</t>
  </si>
  <si>
    <t>Pascagoula Public Library</t>
  </si>
  <si>
    <t>Rebecca Baine Rigby Library - Madison</t>
  </si>
  <si>
    <t>Bay St. Louis-Hancock County Library</t>
  </si>
  <si>
    <t xml:space="preserve">Hernando Public Library </t>
  </si>
  <si>
    <t>Lee County Library HQ  - Tupelo</t>
  </si>
  <si>
    <t>G. Chastain Flynt Memorial Library - Flowood</t>
  </si>
  <si>
    <t>Ocean Springs Municipal Library</t>
  </si>
  <si>
    <t>M. R. Davis Public Library - Southaven</t>
  </si>
  <si>
    <t>Warren County-Vicksburg Public Library</t>
  </si>
  <si>
    <t>Lafayette County &amp; Oxford Public Library</t>
  </si>
  <si>
    <t>B.J. Chain Public Library - Olive Branch</t>
  </si>
  <si>
    <t>Hattiesburg Public Library</t>
  </si>
  <si>
    <t>Note: Populations are taken from 2009 Estimated Populations of U.S. Census, when available.</t>
  </si>
  <si>
    <t>Hours Open Weekly</t>
  </si>
  <si>
    <t>Circulation 2010</t>
  </si>
  <si>
    <t>Circulation 2011</t>
  </si>
  <si>
    <t>Jerry Lawrence Memorial Library - D'Iberville</t>
  </si>
  <si>
    <t>Columbia -Marion County Library (HQ)</t>
  </si>
  <si>
    <t>Audio Download</t>
  </si>
  <si>
    <t>Vid Download</t>
  </si>
  <si>
    <t xml:space="preserve">Loc </t>
  </si>
  <si>
    <t xml:space="preserve">State </t>
  </si>
  <si>
    <t xml:space="preserve">Other </t>
  </si>
  <si>
    <t xml:space="preserve">Total </t>
  </si>
  <si>
    <t>NR reflects not reported by entity.</t>
  </si>
  <si>
    <t>N/R</t>
  </si>
  <si>
    <t xml:space="preserve">Hancock </t>
  </si>
  <si>
    <t>Lauderdale</t>
  </si>
  <si>
    <t>CENTRAL MISSISSIPPI REGIONAL LIBRARY SYSTEM</t>
  </si>
  <si>
    <t>Washington</t>
  </si>
  <si>
    <t>Wayne County</t>
  </si>
  <si>
    <t xml:space="preserve">Jasper </t>
  </si>
  <si>
    <t>Pearl River County</t>
  </si>
  <si>
    <t>Yalobusha County</t>
  </si>
  <si>
    <t>Copiah</t>
  </si>
  <si>
    <t>Covington</t>
  </si>
  <si>
    <t>Ad Valorem Percentage Received by Library System</t>
  </si>
  <si>
    <t>**Ad Valorem Assessment FY2011</t>
  </si>
  <si>
    <t>FY2011 Funding Received from County By Library System</t>
  </si>
  <si>
    <t>*2011 County Population</t>
  </si>
  <si>
    <t>Average Ad Valorem Per System</t>
  </si>
  <si>
    <t>**Ad Valorem        Assessment     FY2011</t>
  </si>
  <si>
    <t>* U.S. Census 2010</t>
  </si>
  <si>
    <t>**Ad Valorem Assessment, excluding Section 27-39-329 and School Tax</t>
  </si>
  <si>
    <r>
      <rPr>
        <sz val="10"/>
        <color indexed="63"/>
        <rFont val="Arial"/>
        <family val="2"/>
      </rPr>
      <t>*One </t>
    </r>
    <r>
      <rPr>
        <b/>
        <sz val="10"/>
        <color indexed="63"/>
        <rFont val="Arial"/>
        <family val="2"/>
      </rPr>
      <t>mill</t>
    </r>
    <r>
      <rPr>
        <sz val="10"/>
        <color indexed="63"/>
        <rFont val="Arial"/>
        <family val="2"/>
      </rPr>
      <t> is equal to 1/1000 of a dolla</t>
    </r>
    <r>
      <rPr>
        <sz val="11"/>
        <color indexed="63"/>
        <rFont val="Arial"/>
        <family val="2"/>
      </rPr>
      <t>r</t>
    </r>
  </si>
  <si>
    <r>
      <t xml:space="preserve">Mississippi Libraries may received millage according to: </t>
    </r>
    <r>
      <rPr>
        <i/>
        <sz val="10"/>
        <rFont val="Arial"/>
        <family val="2"/>
      </rPr>
      <t>Mississippi Code 1972, Annotated, §39-3-5 and §39-3-7</t>
    </r>
  </si>
  <si>
    <t>*Population</t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</si>
</sst>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0.0"/>
    <numFmt numFmtId="165" formatCode="&quot;$&quot;#,##0"/>
    <numFmt numFmtId="166" formatCode="&quot;$&quot;0"/>
    <numFmt numFmtId="167" formatCode="&quot;$&quot;#,##0.00"/>
    <numFmt numFmtId="168" formatCode="_(* #,##0_);_(* \(#,##0\);_(* &quot;-&quot;??_);_(@_)"/>
    <numFmt numFmtId="169" formatCode="0.000"/>
    <numFmt numFmtId="170" formatCode="0.0000%"/>
    <numFmt numFmtId="171" formatCode="\$#,##0;\$#,##0"/>
  </numFmts>
  <fonts count="30">
    <font>
      <sz val="10"/>
      <name val="Arial"/>
    </font>
    <font>
      <b/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11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i/>
      <sz val="10"/>
      <name val="Arial"/>
      <family val="2"/>
    </font>
    <font>
      <i/>
      <sz val="12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45454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59996337778862885"/>
      </left>
      <right style="thin">
        <color theme="4" tint="0.39994506668294322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39991454817346722"/>
      </left>
      <right style="thin">
        <color theme="4" tint="0.39994506668294322"/>
      </right>
      <top style="double">
        <color indexed="64"/>
      </top>
      <bottom style="double">
        <color indexed="64"/>
      </bottom>
      <diagonal/>
    </border>
    <border>
      <left style="thin">
        <color theme="4" tint="0.59996337778862885"/>
      </left>
      <right style="thin">
        <color theme="4" tint="0.39994506668294322"/>
      </right>
      <top style="double">
        <color indexed="64"/>
      </top>
      <bottom style="double">
        <color indexed="64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double">
        <color indexed="64"/>
      </bottom>
      <diagonal/>
    </border>
    <border>
      <left style="thin">
        <color theme="4" tint="0.59996337778862885"/>
      </left>
      <right style="thin">
        <color theme="4" tint="0.39994506668294322"/>
      </right>
      <top style="thin">
        <color theme="4" tint="0.59996337778862885"/>
      </top>
      <bottom style="double">
        <color indexed="64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/>
      <bottom style="thin">
        <color theme="4" tint="0.39991454817346722"/>
      </bottom>
      <diagonal/>
    </border>
    <border>
      <left style="thin">
        <color theme="4" tint="0.59996337778862885"/>
      </left>
      <right style="thin">
        <color theme="4" tint="0.39994506668294322"/>
      </right>
      <top/>
      <bottom style="thin">
        <color theme="4" tint="0.59996337778862885"/>
      </bottom>
      <diagonal/>
    </border>
    <border>
      <left style="thin">
        <color theme="4" tint="0.59996337778862885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 style="double">
        <color indexed="64"/>
      </bottom>
      <diagonal/>
    </border>
    <border>
      <left/>
      <right style="thin">
        <color theme="4" tint="0.39994506668294322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4" tint="0.39991454817346722"/>
      </left>
      <right style="thin">
        <color theme="4" tint="0.39994506668294322"/>
      </right>
      <top/>
      <bottom style="double">
        <color indexed="64"/>
      </bottom>
      <diagonal/>
    </border>
    <border>
      <left style="thin">
        <color theme="4" tint="0.59996337778862885"/>
      </left>
      <right style="thin">
        <color theme="4" tint="0.39994506668294322"/>
      </right>
      <top/>
      <bottom style="double">
        <color indexed="64"/>
      </bottom>
      <diagonal/>
    </border>
    <border>
      <left/>
      <right style="thin">
        <color theme="4" tint="0.39991454817346722"/>
      </right>
      <top style="double">
        <color indexed="64"/>
      </top>
      <bottom style="double">
        <color indexed="64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double">
        <color indexed="64"/>
      </bottom>
      <diagonal/>
    </border>
    <border>
      <left/>
      <right style="thin">
        <color theme="4" tint="0.39991454817346722"/>
      </right>
      <top/>
      <bottom style="thin">
        <color theme="4" tint="0.39991454817346722"/>
      </bottom>
      <diagonal/>
    </border>
    <border>
      <left style="thin">
        <color theme="4" tint="0.59996337778862885"/>
      </left>
      <right style="thin">
        <color theme="4" tint="0.59996337778862885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5" fillId="0" borderId="0"/>
  </cellStyleXfs>
  <cellXfs count="335">
    <xf numFmtId="0" fontId="0" fillId="0" borderId="0" xfId="0"/>
    <xf numFmtId="0" fontId="15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 wrapText="1"/>
    </xf>
    <xf numFmtId="1" fontId="1" fillId="0" borderId="0" xfId="0" applyNumberFormat="1" applyFont="1" applyBorder="1" applyAlignment="1">
      <alignment horizontal="right" wrapText="1"/>
    </xf>
    <xf numFmtId="164" fontId="1" fillId="0" borderId="0" xfId="0" applyNumberFormat="1" applyFont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2" fillId="0" borderId="0" xfId="0" applyFont="1" applyBorder="1"/>
    <xf numFmtId="3" fontId="15" fillId="0" borderId="0" xfId="0" applyNumberFormat="1" applyFont="1" applyBorder="1"/>
    <xf numFmtId="1" fontId="15" fillId="0" borderId="0" xfId="0" applyNumberFormat="1" applyFont="1" applyBorder="1"/>
    <xf numFmtId="0" fontId="15" fillId="0" borderId="0" xfId="0" applyFont="1" applyBorder="1" applyAlignment="1">
      <alignment horizontal="right"/>
    </xf>
    <xf numFmtId="164" fontId="15" fillId="0" borderId="0" xfId="0" applyNumberFormat="1" applyFont="1" applyBorder="1"/>
    <xf numFmtId="0" fontId="16" fillId="0" borderId="0" xfId="0" applyFont="1" applyBorder="1"/>
    <xf numFmtId="3" fontId="16" fillId="0" borderId="0" xfId="0" applyNumberFormat="1" applyFont="1" applyBorder="1"/>
    <xf numFmtId="164" fontId="16" fillId="0" borderId="0" xfId="0" applyNumberFormat="1" applyFont="1" applyBorder="1"/>
    <xf numFmtId="0" fontId="15" fillId="3" borderId="0" xfId="0" applyFont="1" applyFill="1" applyBorder="1"/>
    <xf numFmtId="164" fontId="15" fillId="3" borderId="0" xfId="0" applyNumberFormat="1" applyFont="1" applyFill="1" applyBorder="1"/>
    <xf numFmtId="3" fontId="15" fillId="3" borderId="0" xfId="0" applyNumberFormat="1" applyFont="1" applyFill="1" applyBorder="1"/>
    <xf numFmtId="165" fontId="15" fillId="0" borderId="0" xfId="0" applyNumberFormat="1" applyFont="1" applyBorder="1"/>
    <xf numFmtId="166" fontId="15" fillId="0" borderId="0" xfId="0" applyNumberFormat="1" applyFont="1" applyBorder="1"/>
    <xf numFmtId="4" fontId="15" fillId="0" borderId="0" xfId="0" applyNumberFormat="1" applyFont="1" applyBorder="1"/>
    <xf numFmtId="4" fontId="15" fillId="3" borderId="0" xfId="0" applyNumberFormat="1" applyFont="1" applyFill="1" applyBorder="1"/>
    <xf numFmtId="165" fontId="15" fillId="3" borderId="0" xfId="0" applyNumberFormat="1" applyFont="1" applyFill="1" applyBorder="1"/>
    <xf numFmtId="166" fontId="15" fillId="3" borderId="0" xfId="0" applyNumberFormat="1" applyFont="1" applyFill="1" applyBorder="1"/>
    <xf numFmtId="9" fontId="15" fillId="0" borderId="0" xfId="0" applyNumberFormat="1" applyFont="1" applyBorder="1"/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6" fillId="3" borderId="0" xfId="0" applyFont="1" applyFill="1" applyBorder="1"/>
    <xf numFmtId="0" fontId="1" fillId="3" borderId="0" xfId="0" applyFont="1" applyFill="1" applyBorder="1" applyAlignment="1">
      <alignment horizontal="center"/>
    </xf>
    <xf numFmtId="9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9" fontId="15" fillId="3" borderId="0" xfId="0" applyNumberFormat="1" applyFont="1" applyFill="1" applyBorder="1"/>
    <xf numFmtId="1" fontId="15" fillId="3" borderId="0" xfId="0" applyNumberFormat="1" applyFont="1" applyFill="1" applyBorder="1"/>
    <xf numFmtId="0" fontId="16" fillId="0" borderId="0" xfId="0" applyFont="1" applyBorder="1" applyAlignment="1">
      <alignment horizontal="right"/>
    </xf>
    <xf numFmtId="0" fontId="16" fillId="0" borderId="0" xfId="0" applyFont="1" applyBorder="1" applyAlignment="1">
      <alignment horizontal="right" wrapText="1"/>
    </xf>
    <xf numFmtId="3" fontId="16" fillId="0" borderId="0" xfId="0" applyNumberFormat="1" applyFont="1" applyBorder="1" applyAlignment="1">
      <alignment horizontal="right" wrapText="1"/>
    </xf>
    <xf numFmtId="4" fontId="16" fillId="0" borderId="0" xfId="0" applyNumberFormat="1" applyFont="1" applyBorder="1"/>
    <xf numFmtId="4" fontId="16" fillId="0" borderId="0" xfId="0" applyNumberFormat="1" applyFont="1" applyBorder="1" applyAlignment="1">
      <alignment horizontal="right" wrapText="1"/>
    </xf>
    <xf numFmtId="2" fontId="16" fillId="0" borderId="0" xfId="0" applyNumberFormat="1" applyFont="1" applyBorder="1" applyAlignment="1">
      <alignment horizontal="right" wrapText="1"/>
    </xf>
    <xf numFmtId="2" fontId="15" fillId="3" borderId="0" xfId="0" applyNumberFormat="1" applyFont="1" applyFill="1" applyBorder="1"/>
    <xf numFmtId="2" fontId="15" fillId="0" borderId="0" xfId="0" applyNumberFormat="1" applyFont="1" applyBorder="1"/>
    <xf numFmtId="0" fontId="3" fillId="0" borderId="0" xfId="0" applyFont="1"/>
    <xf numFmtId="0" fontId="17" fillId="0" borderId="0" xfId="0" applyFont="1" applyBorder="1"/>
    <xf numFmtId="0" fontId="17" fillId="3" borderId="0" xfId="0" applyFont="1" applyFill="1" applyBorder="1"/>
    <xf numFmtId="0" fontId="18" fillId="0" borderId="0" xfId="0" applyFont="1" applyBorder="1"/>
    <xf numFmtId="3" fontId="18" fillId="0" borderId="0" xfId="0" applyNumberFormat="1" applyFont="1" applyBorder="1"/>
    <xf numFmtId="0" fontId="18" fillId="3" borderId="0" xfId="0" applyFont="1" applyFill="1" applyBorder="1"/>
    <xf numFmtId="3" fontId="18" fillId="3" borderId="0" xfId="0" applyNumberFormat="1" applyFont="1" applyFill="1" applyBorder="1"/>
    <xf numFmtId="3" fontId="19" fillId="0" borderId="0" xfId="0" applyNumberFormat="1" applyFont="1" applyBorder="1"/>
    <xf numFmtId="0" fontId="4" fillId="0" borderId="0" xfId="0" applyFont="1" applyBorder="1" applyAlignment="1">
      <alignment horizontal="right" wrapText="1"/>
    </xf>
    <xf numFmtId="0" fontId="18" fillId="3" borderId="0" xfId="0" applyFont="1" applyFill="1" applyBorder="1" applyAlignment="1">
      <alignment horizontal="right"/>
    </xf>
    <xf numFmtId="0" fontId="18" fillId="0" borderId="0" xfId="0" applyFont="1" applyBorder="1" applyAlignment="1">
      <alignment horizontal="right"/>
    </xf>
    <xf numFmtId="165" fontId="18" fillId="0" borderId="0" xfId="0" applyNumberFormat="1" applyFont="1" applyBorder="1"/>
    <xf numFmtId="166" fontId="18" fillId="0" borderId="0" xfId="0" applyNumberFormat="1" applyFont="1" applyBorder="1"/>
    <xf numFmtId="166" fontId="18" fillId="3" borderId="0" xfId="0" applyNumberFormat="1" applyFont="1" applyFill="1" applyBorder="1"/>
    <xf numFmtId="165" fontId="18" fillId="3" borderId="0" xfId="0" applyNumberFormat="1" applyFont="1" applyFill="1" applyBorder="1"/>
    <xf numFmtId="165" fontId="19" fillId="0" borderId="0" xfId="0" applyNumberFormat="1" applyFont="1" applyBorder="1"/>
    <xf numFmtId="167" fontId="4" fillId="0" borderId="0" xfId="0" applyNumberFormat="1" applyFont="1" applyBorder="1" applyAlignment="1">
      <alignment horizontal="right" wrapText="1"/>
    </xf>
    <xf numFmtId="167" fontId="18" fillId="3" borderId="0" xfId="0" applyNumberFormat="1" applyFont="1" applyFill="1" applyBorder="1"/>
    <xf numFmtId="167" fontId="18" fillId="0" borderId="0" xfId="0" applyNumberFormat="1" applyFont="1" applyBorder="1"/>
    <xf numFmtId="167" fontId="19" fillId="0" borderId="0" xfId="0" applyNumberFormat="1" applyFont="1" applyBorder="1"/>
    <xf numFmtId="4" fontId="4" fillId="0" borderId="0" xfId="0" applyNumberFormat="1" applyFont="1" applyBorder="1" applyAlignment="1">
      <alignment horizontal="right" wrapText="1"/>
    </xf>
    <xf numFmtId="4" fontId="18" fillId="3" borderId="0" xfId="0" applyNumberFormat="1" applyFont="1" applyFill="1" applyBorder="1"/>
    <xf numFmtId="4" fontId="18" fillId="0" borderId="0" xfId="0" applyNumberFormat="1" applyFont="1" applyBorder="1"/>
    <xf numFmtId="165" fontId="4" fillId="0" borderId="0" xfId="0" applyNumberFormat="1" applyFont="1" applyBorder="1" applyAlignment="1">
      <alignment horizontal="right" wrapText="1"/>
    </xf>
    <xf numFmtId="0" fontId="17" fillId="3" borderId="0" xfId="0" applyFont="1" applyFill="1" applyBorder="1" applyAlignment="1">
      <alignment horizontal="right"/>
    </xf>
    <xf numFmtId="0" fontId="17" fillId="0" borderId="0" xfId="0" applyFont="1" applyBorder="1" applyAlignment="1">
      <alignment horizontal="right"/>
    </xf>
    <xf numFmtId="165" fontId="17" fillId="0" borderId="0" xfId="0" applyNumberFormat="1" applyFont="1" applyBorder="1"/>
    <xf numFmtId="165" fontId="17" fillId="3" borderId="0" xfId="0" applyNumberFormat="1" applyFont="1" applyFill="1" applyBorder="1"/>
    <xf numFmtId="165" fontId="20" fillId="0" borderId="0" xfId="0" applyNumberFormat="1" applyFont="1" applyBorder="1"/>
    <xf numFmtId="0" fontId="4" fillId="0" borderId="0" xfId="0" applyFont="1" applyBorder="1"/>
    <xf numFmtId="0" fontId="19" fillId="0" borderId="0" xfId="0" applyFont="1" applyBorder="1"/>
    <xf numFmtId="0" fontId="21" fillId="0" borderId="0" xfId="0" applyFont="1" applyBorder="1"/>
    <xf numFmtId="0" fontId="22" fillId="0" borderId="0" xfId="0" applyFont="1"/>
    <xf numFmtId="3" fontId="22" fillId="0" borderId="0" xfId="0" applyNumberFormat="1" applyFont="1"/>
    <xf numFmtId="3" fontId="22" fillId="0" borderId="0" xfId="0" applyNumberFormat="1" applyFont="1" applyAlignment="1">
      <alignment wrapText="1"/>
    </xf>
    <xf numFmtId="2" fontId="22" fillId="0" borderId="0" xfId="0" applyNumberFormat="1" applyFont="1"/>
    <xf numFmtId="0" fontId="22" fillId="0" borderId="0" xfId="0" applyFont="1" applyBorder="1"/>
    <xf numFmtId="9" fontId="22" fillId="0" borderId="0" xfId="0" applyNumberFormat="1" applyFont="1"/>
    <xf numFmtId="3" fontId="21" fillId="0" borderId="0" xfId="0" applyNumberFormat="1" applyFont="1" applyBorder="1"/>
    <xf numFmtId="3" fontId="21" fillId="0" borderId="0" xfId="0" applyNumberFormat="1" applyFont="1" applyBorder="1" applyAlignment="1">
      <alignment wrapText="1"/>
    </xf>
    <xf numFmtId="3" fontId="21" fillId="0" borderId="0" xfId="0" applyNumberFormat="1" applyFont="1"/>
    <xf numFmtId="1" fontId="21" fillId="0" borderId="0" xfId="0" applyNumberFormat="1" applyFont="1"/>
    <xf numFmtId="3" fontId="21" fillId="0" borderId="0" xfId="0" applyNumberFormat="1" applyFont="1" applyAlignment="1">
      <alignment wrapText="1"/>
    </xf>
    <xf numFmtId="1" fontId="21" fillId="0" borderId="0" xfId="0" applyNumberFormat="1" applyFont="1" applyBorder="1"/>
    <xf numFmtId="3" fontId="22" fillId="0" borderId="0" xfId="0" applyNumberFormat="1" applyFont="1" applyBorder="1"/>
    <xf numFmtId="1" fontId="22" fillId="0" borderId="0" xfId="0" applyNumberFormat="1" applyFont="1" applyBorder="1"/>
    <xf numFmtId="2" fontId="22" fillId="0" borderId="0" xfId="0" applyNumberFormat="1" applyFont="1" applyBorder="1"/>
    <xf numFmtId="9" fontId="22" fillId="0" borderId="0" xfId="0" applyNumberFormat="1" applyFont="1" applyBorder="1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2" fontId="2" fillId="0" borderId="0" xfId="0" applyNumberFormat="1" applyFont="1" applyBorder="1" applyAlignment="1">
      <alignment horizontal="right" wrapText="1"/>
    </xf>
    <xf numFmtId="9" fontId="2" fillId="0" borderId="0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0" fontId="21" fillId="4" borderId="0" xfId="0" applyFont="1" applyFill="1" applyBorder="1"/>
    <xf numFmtId="3" fontId="22" fillId="4" borderId="0" xfId="0" applyNumberFormat="1" applyFont="1" applyFill="1"/>
    <xf numFmtId="0" fontId="22" fillId="4" borderId="0" xfId="0" applyFont="1" applyFill="1"/>
    <xf numFmtId="3" fontId="22" fillId="4" borderId="0" xfId="0" applyNumberFormat="1" applyFont="1" applyFill="1" applyAlignment="1">
      <alignment wrapText="1"/>
    </xf>
    <xf numFmtId="2" fontId="22" fillId="4" borderId="0" xfId="0" applyNumberFormat="1" applyFont="1" applyFill="1"/>
    <xf numFmtId="0" fontId="22" fillId="4" borderId="0" xfId="0" applyFont="1" applyFill="1" applyBorder="1"/>
    <xf numFmtId="9" fontId="22" fillId="4" borderId="0" xfId="0" applyNumberFormat="1" applyFont="1" applyFill="1"/>
    <xf numFmtId="3" fontId="21" fillId="4" borderId="0" xfId="0" applyNumberFormat="1" applyFont="1" applyFill="1" applyBorder="1"/>
    <xf numFmtId="1" fontId="21" fillId="4" borderId="0" xfId="0" applyNumberFormat="1" applyFont="1" applyFill="1" applyBorder="1"/>
    <xf numFmtId="3" fontId="21" fillId="4" borderId="0" xfId="0" applyNumberFormat="1" applyFont="1" applyFill="1" applyBorder="1" applyAlignment="1">
      <alignment wrapText="1"/>
    </xf>
    <xf numFmtId="2" fontId="22" fillId="4" borderId="0" xfId="0" applyNumberFormat="1" applyFont="1" applyFill="1" applyBorder="1"/>
    <xf numFmtId="3" fontId="22" fillId="4" borderId="0" xfId="0" applyNumberFormat="1" applyFont="1" applyFill="1" applyBorder="1"/>
    <xf numFmtId="9" fontId="22" fillId="4" borderId="0" xfId="0" applyNumberFormat="1" applyFont="1" applyFill="1" applyBorder="1"/>
    <xf numFmtId="1" fontId="22" fillId="4" borderId="0" xfId="0" applyNumberFormat="1" applyFont="1" applyFill="1" applyBorder="1"/>
    <xf numFmtId="3" fontId="22" fillId="4" borderId="0" xfId="0" applyNumberFormat="1" applyFont="1" applyFill="1" applyBorder="1" applyAlignment="1">
      <alignment wrapText="1"/>
    </xf>
    <xf numFmtId="0" fontId="24" fillId="0" borderId="0" xfId="0" applyFont="1" applyBorder="1"/>
    <xf numFmtId="3" fontId="23" fillId="0" borderId="0" xfId="0" applyNumberFormat="1" applyFont="1" applyBorder="1"/>
    <xf numFmtId="2" fontId="23" fillId="0" borderId="0" xfId="0" applyNumberFormat="1" applyFont="1" applyBorder="1"/>
    <xf numFmtId="0" fontId="23" fillId="0" borderId="0" xfId="0" applyFont="1" applyBorder="1"/>
    <xf numFmtId="9" fontId="23" fillId="0" borderId="0" xfId="0" applyNumberFormat="1" applyFont="1" applyBorder="1"/>
    <xf numFmtId="0" fontId="0" fillId="0" borderId="0" xfId="0" applyBorder="1"/>
    <xf numFmtId="1" fontId="0" fillId="0" borderId="0" xfId="0" applyNumberFormat="1" applyBorder="1"/>
    <xf numFmtId="3" fontId="0" fillId="0" borderId="0" xfId="0" applyNumberFormat="1" applyBorder="1"/>
    <xf numFmtId="2" fontId="5" fillId="0" borderId="0" xfId="0" applyNumberFormat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0" fontId="25" fillId="0" borderId="3" xfId="0" applyFont="1" applyBorder="1" applyAlignment="1">
      <alignment horizontal="right" wrapText="1"/>
    </xf>
    <xf numFmtId="0" fontId="25" fillId="0" borderId="1" xfId="0" applyFont="1" applyBorder="1" applyAlignment="1">
      <alignment horizontal="right"/>
    </xf>
    <xf numFmtId="0" fontId="25" fillId="0" borderId="4" xfId="0" applyFont="1" applyBorder="1" applyAlignment="1">
      <alignment horizontal="right"/>
    </xf>
    <xf numFmtId="0" fontId="25" fillId="0" borderId="4" xfId="0" applyFont="1" applyFill="1" applyBorder="1" applyAlignment="1">
      <alignment horizontal="right"/>
    </xf>
    <xf numFmtId="0" fontId="25" fillId="0" borderId="4" xfId="0" applyFon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168" fontId="2" fillId="0" borderId="0" xfId="1" applyNumberFormat="1" applyFont="1" applyBorder="1"/>
    <xf numFmtId="0" fontId="2" fillId="0" borderId="0" xfId="0" applyFont="1"/>
    <xf numFmtId="165" fontId="0" fillId="0" borderId="0" xfId="0" applyNumberFormat="1" applyBorder="1"/>
    <xf numFmtId="166" fontId="0" fillId="0" borderId="0" xfId="0" applyNumberFormat="1" applyBorder="1"/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5" fontId="2" fillId="0" borderId="0" xfId="0" applyNumberFormat="1" applyFont="1" applyBorder="1"/>
    <xf numFmtId="1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wrapText="1"/>
    </xf>
    <xf numFmtId="169" fontId="2" fillId="0" borderId="0" xfId="0" applyNumberFormat="1" applyFont="1" applyBorder="1" applyAlignment="1">
      <alignment horizontal="right" wrapText="1"/>
    </xf>
    <xf numFmtId="0" fontId="0" fillId="0" borderId="5" xfId="0" applyBorder="1"/>
    <xf numFmtId="0" fontId="0" fillId="0" borderId="5" xfId="0" applyBorder="1" applyAlignment="1">
      <alignment horizontal="right"/>
    </xf>
    <xf numFmtId="1" fontId="0" fillId="0" borderId="5" xfId="0" applyNumberFormat="1" applyBorder="1"/>
    <xf numFmtId="165" fontId="0" fillId="0" borderId="5" xfId="0" applyNumberFormat="1" applyBorder="1"/>
    <xf numFmtId="166" fontId="0" fillId="0" borderId="5" xfId="0" applyNumberFormat="1" applyBorder="1"/>
    <xf numFmtId="0" fontId="0" fillId="0" borderId="6" xfId="0" applyBorder="1"/>
    <xf numFmtId="0" fontId="0" fillId="0" borderId="6" xfId="0" applyBorder="1" applyAlignment="1">
      <alignment horizontal="right"/>
    </xf>
    <xf numFmtId="1" fontId="0" fillId="0" borderId="6" xfId="0" applyNumberFormat="1" applyBorder="1"/>
    <xf numFmtId="165" fontId="0" fillId="0" borderId="6" xfId="0" applyNumberFormat="1" applyBorder="1"/>
    <xf numFmtId="0" fontId="5" fillId="0" borderId="6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3" fontId="0" fillId="0" borderId="0" xfId="0" applyNumberFormat="1"/>
    <xf numFmtId="0" fontId="0" fillId="0" borderId="0" xfId="0" applyFill="1" applyBorder="1"/>
    <xf numFmtId="0" fontId="5" fillId="0" borderId="0" xfId="0" applyFont="1" applyFill="1" applyBorder="1"/>
    <xf numFmtId="0" fontId="26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2" fillId="0" borderId="0" xfId="0" applyFont="1" applyAlignment="1">
      <alignment horizontal="right" wrapText="1"/>
    </xf>
    <xf numFmtId="3" fontId="0" fillId="0" borderId="0" xfId="0" applyNumberFormat="1" applyFill="1" applyBorder="1"/>
    <xf numFmtId="1" fontId="0" fillId="0" borderId="0" xfId="0" applyNumberFormat="1"/>
    <xf numFmtId="3" fontId="0" fillId="5" borderId="0" xfId="0" applyNumberFormat="1" applyFill="1" applyBorder="1"/>
    <xf numFmtId="3" fontId="0" fillId="0" borderId="0" xfId="0" applyNumberFormat="1" applyAlignment="1">
      <alignment horizontal="right"/>
    </xf>
    <xf numFmtId="3" fontId="0" fillId="5" borderId="0" xfId="0" applyNumberFormat="1" applyFill="1"/>
    <xf numFmtId="3" fontId="0" fillId="0" borderId="0" xfId="0" applyNumberFormat="1" applyFill="1"/>
    <xf numFmtId="3" fontId="0" fillId="6" borderId="0" xfId="0" applyNumberFormat="1" applyFill="1" applyBorder="1"/>
    <xf numFmtId="0" fontId="0" fillId="0" borderId="0" xfId="0" applyFill="1"/>
    <xf numFmtId="0" fontId="15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 wrapText="1"/>
    </xf>
    <xf numFmtId="1" fontId="1" fillId="4" borderId="0" xfId="0" applyNumberFormat="1" applyFont="1" applyFill="1" applyBorder="1" applyAlignment="1">
      <alignment horizontal="right" wrapText="1"/>
    </xf>
    <xf numFmtId="164" fontId="1" fillId="4" borderId="0" xfId="0" applyNumberFormat="1" applyFont="1" applyFill="1" applyBorder="1" applyAlignment="1">
      <alignment horizontal="right" wrapText="1"/>
    </xf>
    <xf numFmtId="0" fontId="15" fillId="4" borderId="0" xfId="0" applyFont="1" applyFill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9" fontId="15" fillId="0" borderId="0" xfId="0" applyNumberFormat="1" applyFont="1" applyFill="1" applyBorder="1"/>
    <xf numFmtId="165" fontId="16" fillId="0" borderId="0" xfId="0" applyNumberFormat="1" applyFont="1" applyBorder="1"/>
    <xf numFmtId="9" fontId="16" fillId="0" borderId="0" xfId="0" applyNumberFormat="1" applyFont="1" applyBorder="1"/>
    <xf numFmtId="2" fontId="16" fillId="0" borderId="0" xfId="0" applyNumberFormat="1" applyFont="1" applyBorder="1"/>
    <xf numFmtId="0" fontId="0" fillId="0" borderId="0" xfId="0" applyBorder="1" applyAlignment="1"/>
    <xf numFmtId="0" fontId="0" fillId="4" borderId="0" xfId="0" applyFill="1" applyBorder="1"/>
    <xf numFmtId="0" fontId="0" fillId="4" borderId="0" xfId="0" applyFill="1"/>
    <xf numFmtId="2" fontId="5" fillId="4" borderId="0" xfId="0" applyNumberFormat="1" applyFont="1" applyFill="1" applyBorder="1"/>
    <xf numFmtId="0" fontId="5" fillId="4" borderId="0" xfId="0" applyFont="1" applyFill="1" applyBorder="1"/>
    <xf numFmtId="1" fontId="0" fillId="4" borderId="0" xfId="0" applyNumberFormat="1" applyFill="1" applyBorder="1"/>
    <xf numFmtId="3" fontId="0" fillId="4" borderId="0" xfId="0" applyNumberFormat="1" applyFill="1" applyBorder="1"/>
    <xf numFmtId="0" fontId="0" fillId="0" borderId="4" xfId="0" applyBorder="1"/>
    <xf numFmtId="0" fontId="25" fillId="0" borderId="2" xfId="0" applyFont="1" applyBorder="1" applyAlignment="1">
      <alignment horizontal="right"/>
    </xf>
    <xf numFmtId="0" fontId="5" fillId="0" borderId="7" xfId="0" applyFont="1" applyBorder="1"/>
    <xf numFmtId="0" fontId="25" fillId="0" borderId="1" xfId="0" applyFont="1" applyBorder="1" applyAlignment="1">
      <alignment horizontal="right" wrapText="1"/>
    </xf>
    <xf numFmtId="0" fontId="27" fillId="0" borderId="4" xfId="0" applyFont="1" applyFill="1" applyBorder="1" applyAlignment="1">
      <alignment horizontal="right" wrapText="1"/>
    </xf>
    <xf numFmtId="0" fontId="25" fillId="0" borderId="8" xfId="0" applyFont="1" applyFill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3" fontId="0" fillId="4" borderId="0" xfId="0" applyNumberFormat="1" applyFill="1" applyBorder="1" applyAlignment="1">
      <alignment horizontal="right"/>
    </xf>
    <xf numFmtId="0" fontId="5" fillId="0" borderId="0" xfId="2"/>
    <xf numFmtId="170" fontId="5" fillId="0" borderId="0" xfId="2" applyNumberFormat="1"/>
    <xf numFmtId="3" fontId="5" fillId="0" borderId="0" xfId="2" applyNumberFormat="1"/>
    <xf numFmtId="165" fontId="5" fillId="0" borderId="0" xfId="2" applyNumberFormat="1" applyBorder="1"/>
    <xf numFmtId="3" fontId="5" fillId="0" borderId="0" xfId="2" applyNumberFormat="1" applyBorder="1"/>
    <xf numFmtId="0" fontId="5" fillId="0" borderId="0" xfId="2" applyBorder="1" applyAlignment="1">
      <alignment horizontal="right"/>
    </xf>
    <xf numFmtId="0" fontId="5" fillId="0" borderId="0" xfId="2" applyBorder="1"/>
    <xf numFmtId="170" fontId="5" fillId="0" borderId="0" xfId="2" applyNumberFormat="1" applyBorder="1"/>
    <xf numFmtId="170" fontId="5" fillId="4" borderId="0" xfId="2" applyNumberFormat="1" applyFill="1" applyBorder="1"/>
    <xf numFmtId="165" fontId="5" fillId="4" borderId="0" xfId="2" applyNumberFormat="1" applyFill="1" applyBorder="1"/>
    <xf numFmtId="3" fontId="5" fillId="4" borderId="0" xfId="2" applyNumberFormat="1" applyFill="1" applyBorder="1"/>
    <xf numFmtId="0" fontId="5" fillId="4" borderId="0" xfId="2" applyFill="1" applyBorder="1" applyAlignment="1">
      <alignment horizontal="right"/>
    </xf>
    <xf numFmtId="0" fontId="5" fillId="4" borderId="0" xfId="2" applyFill="1" applyBorder="1"/>
    <xf numFmtId="171" fontId="28" fillId="7" borderId="14" xfId="2" applyNumberFormat="1" applyFont="1" applyFill="1" applyBorder="1" applyAlignment="1">
      <alignment horizontal="right" vertical="top" wrapText="1"/>
    </xf>
    <xf numFmtId="0" fontId="5" fillId="0" borderId="0" xfId="2" applyFont="1" applyBorder="1" applyAlignment="1">
      <alignment horizontal="right"/>
    </xf>
    <xf numFmtId="0" fontId="5" fillId="4" borderId="0" xfId="2" applyFont="1" applyFill="1" applyBorder="1" applyAlignment="1">
      <alignment horizontal="right"/>
    </xf>
    <xf numFmtId="0" fontId="5" fillId="0" borderId="0" xfId="2" applyFont="1" applyBorder="1"/>
    <xf numFmtId="1" fontId="5" fillId="0" borderId="0" xfId="2" applyNumberFormat="1" applyBorder="1" applyAlignment="1">
      <alignment horizontal="right"/>
    </xf>
    <xf numFmtId="0" fontId="22" fillId="0" borderId="0" xfId="2" applyFont="1" applyBorder="1"/>
    <xf numFmtId="0" fontId="22" fillId="4" borderId="0" xfId="2" applyFont="1" applyFill="1" applyBorder="1"/>
    <xf numFmtId="0" fontId="5" fillId="4" borderId="0" xfId="2" applyFont="1" applyFill="1" applyBorder="1"/>
    <xf numFmtId="165" fontId="5" fillId="0" borderId="0" xfId="2" applyNumberFormat="1" applyFill="1" applyBorder="1"/>
    <xf numFmtId="166" fontId="5" fillId="0" borderId="0" xfId="2" applyNumberFormat="1" applyBorder="1"/>
    <xf numFmtId="170" fontId="2" fillId="0" borderId="0" xfId="2" applyNumberFormat="1" applyFont="1" applyBorder="1" applyAlignment="1">
      <alignment horizontal="right" wrapText="1"/>
    </xf>
    <xf numFmtId="165" fontId="2" fillId="0" borderId="0" xfId="2" applyNumberFormat="1" applyFont="1" applyBorder="1" applyAlignment="1">
      <alignment horizontal="right" wrapText="1"/>
    </xf>
    <xf numFmtId="3" fontId="2" fillId="0" borderId="0" xfId="2" applyNumberFormat="1" applyFont="1" applyBorder="1" applyAlignment="1">
      <alignment horizontal="right" wrapText="1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170" fontId="5" fillId="0" borderId="6" xfId="2" applyNumberFormat="1" applyBorder="1"/>
    <xf numFmtId="170" fontId="5" fillId="0" borderId="15" xfId="2" applyNumberFormat="1" applyBorder="1"/>
    <xf numFmtId="171" fontId="28" fillId="7" borderId="16" xfId="2" applyNumberFormat="1" applyFont="1" applyFill="1" applyBorder="1" applyAlignment="1">
      <alignment horizontal="right" vertical="top" wrapText="1"/>
    </xf>
    <xf numFmtId="165" fontId="5" fillId="0" borderId="5" xfId="2" applyNumberFormat="1" applyBorder="1"/>
    <xf numFmtId="0" fontId="5" fillId="0" borderId="5" xfId="2" applyBorder="1" applyAlignment="1">
      <alignment horizontal="right"/>
    </xf>
    <xf numFmtId="0" fontId="5" fillId="0" borderId="5" xfId="2" applyBorder="1"/>
    <xf numFmtId="165" fontId="5" fillId="0" borderId="6" xfId="2" applyNumberFormat="1" applyBorder="1"/>
    <xf numFmtId="0" fontId="5" fillId="0" borderId="6" xfId="2" applyBorder="1" applyAlignment="1">
      <alignment horizontal="right"/>
    </xf>
    <xf numFmtId="0" fontId="5" fillId="0" borderId="6" xfId="2" applyBorder="1"/>
    <xf numFmtId="170" fontId="5" fillId="0" borderId="5" xfId="2" applyNumberFormat="1" applyBorder="1"/>
    <xf numFmtId="170" fontId="5" fillId="0" borderId="17" xfId="2" applyNumberFormat="1" applyBorder="1"/>
    <xf numFmtId="171" fontId="28" fillId="7" borderId="18" xfId="2" applyNumberFormat="1" applyFont="1" applyFill="1" applyBorder="1" applyAlignment="1">
      <alignment horizontal="right" vertical="top" wrapText="1"/>
    </xf>
    <xf numFmtId="171" fontId="28" fillId="7" borderId="0" xfId="2" applyNumberFormat="1" applyFont="1" applyFill="1" applyBorder="1" applyAlignment="1">
      <alignment horizontal="right" vertical="top" wrapText="1"/>
    </xf>
    <xf numFmtId="170" fontId="5" fillId="0" borderId="19" xfId="2" applyNumberFormat="1" applyBorder="1"/>
    <xf numFmtId="170" fontId="5" fillId="0" borderId="20" xfId="2" applyNumberFormat="1" applyBorder="1"/>
    <xf numFmtId="171" fontId="28" fillId="7" borderId="21" xfId="2" applyNumberFormat="1" applyFont="1" applyFill="1" applyBorder="1" applyAlignment="1">
      <alignment horizontal="right" vertical="top" wrapText="1"/>
    </xf>
    <xf numFmtId="0" fontId="5" fillId="0" borderId="6" xfId="2" applyFont="1" applyBorder="1"/>
    <xf numFmtId="171" fontId="28" fillId="7" borderId="22" xfId="2" applyNumberFormat="1" applyFont="1" applyFill="1" applyBorder="1" applyAlignment="1">
      <alignment horizontal="right" vertical="top" wrapText="1"/>
    </xf>
    <xf numFmtId="170" fontId="5" fillId="0" borderId="23" xfId="2" applyNumberFormat="1" applyBorder="1"/>
    <xf numFmtId="171" fontId="28" fillId="7" borderId="24" xfId="2" applyNumberFormat="1" applyFont="1" applyFill="1" applyBorder="1" applyAlignment="1">
      <alignment horizontal="right" vertical="top" wrapText="1"/>
    </xf>
    <xf numFmtId="0" fontId="5" fillId="0" borderId="5" xfId="2" applyFont="1" applyBorder="1" applyAlignment="1">
      <alignment horizontal="right"/>
    </xf>
    <xf numFmtId="165" fontId="28" fillId="7" borderId="18" xfId="2" applyNumberFormat="1" applyFont="1" applyFill="1" applyBorder="1" applyAlignment="1">
      <alignment horizontal="right" vertical="top" wrapText="1"/>
    </xf>
    <xf numFmtId="165" fontId="5" fillId="0" borderId="5" xfId="2" applyNumberFormat="1" applyFill="1" applyBorder="1"/>
    <xf numFmtId="170" fontId="5" fillId="0" borderId="25" xfId="2" applyNumberFormat="1" applyBorder="1"/>
    <xf numFmtId="171" fontId="28" fillId="7" borderId="26" xfId="2" applyNumberFormat="1" applyFont="1" applyFill="1" applyBorder="1" applyAlignment="1">
      <alignment horizontal="right" vertical="top" wrapText="1"/>
    </xf>
    <xf numFmtId="166" fontId="5" fillId="0" borderId="5" xfId="2" applyNumberFormat="1" applyBorder="1"/>
    <xf numFmtId="0" fontId="5" fillId="0" borderId="5" xfId="2" applyFont="1" applyBorder="1"/>
    <xf numFmtId="3" fontId="28" fillId="7" borderId="16" xfId="2" applyNumberFormat="1" applyFont="1" applyFill="1" applyBorder="1" applyAlignment="1">
      <alignment horizontal="right" wrapText="1"/>
    </xf>
    <xf numFmtId="170" fontId="5" fillId="0" borderId="6" xfId="2" applyNumberFormat="1" applyFont="1" applyFill="1" applyBorder="1"/>
    <xf numFmtId="170" fontId="5" fillId="0" borderId="15" xfId="2" applyNumberFormat="1" applyFill="1" applyBorder="1"/>
    <xf numFmtId="171" fontId="28" fillId="0" borderId="16" xfId="2" applyNumberFormat="1" applyFont="1" applyFill="1" applyBorder="1" applyAlignment="1">
      <alignment horizontal="right" vertical="top" wrapText="1"/>
    </xf>
    <xf numFmtId="0" fontId="22" fillId="0" borderId="6" xfId="2" applyFont="1" applyBorder="1"/>
    <xf numFmtId="170" fontId="5" fillId="0" borderId="6" xfId="2" applyNumberFormat="1" applyFill="1" applyBorder="1"/>
    <xf numFmtId="171" fontId="28" fillId="0" borderId="27" xfId="2" applyNumberFormat="1" applyFont="1" applyFill="1" applyBorder="1" applyAlignment="1">
      <alignment horizontal="right" vertical="top" wrapText="1"/>
    </xf>
    <xf numFmtId="171" fontId="28" fillId="7" borderId="27" xfId="2" applyNumberFormat="1" applyFont="1" applyFill="1" applyBorder="1" applyAlignment="1">
      <alignment horizontal="right" vertical="top" wrapText="1"/>
    </xf>
    <xf numFmtId="0" fontId="5" fillId="0" borderId="6" xfId="2" applyFont="1" applyBorder="1" applyAlignment="1">
      <alignment horizontal="right"/>
    </xf>
    <xf numFmtId="171" fontId="28" fillId="7" borderId="28" xfId="2" applyNumberFormat="1" applyFont="1" applyFill="1" applyBorder="1" applyAlignment="1">
      <alignment horizontal="right" vertical="top" wrapText="1"/>
    </xf>
    <xf numFmtId="0" fontId="28" fillId="7" borderId="0" xfId="2" applyNumberFormat="1" applyFont="1" applyFill="1" applyBorder="1" applyAlignment="1">
      <alignment horizontal="right" vertical="top" wrapText="1"/>
    </xf>
    <xf numFmtId="0" fontId="5" fillId="0" borderId="29" xfId="2" applyBorder="1"/>
    <xf numFmtId="0" fontId="5" fillId="4" borderId="0" xfId="2" applyFill="1"/>
    <xf numFmtId="170" fontId="5" fillId="4" borderId="0" xfId="2" applyNumberFormat="1" applyFill="1"/>
    <xf numFmtId="0" fontId="5" fillId="0" borderId="30" xfId="2" applyBorder="1" applyAlignment="1"/>
    <xf numFmtId="0" fontId="5" fillId="0" borderId="0" xfId="2" applyBorder="1" applyAlignment="1"/>
    <xf numFmtId="165" fontId="28" fillId="7" borderId="3" xfId="2" applyNumberFormat="1" applyFont="1" applyFill="1" applyBorder="1" applyAlignment="1">
      <alignment horizontal="right" wrapText="1"/>
    </xf>
    <xf numFmtId="171" fontId="28" fillId="7" borderId="3" xfId="2" applyNumberFormat="1" applyFont="1" applyFill="1" applyBorder="1" applyAlignment="1">
      <alignment horizontal="right" wrapText="1"/>
    </xf>
    <xf numFmtId="171" fontId="28" fillId="0" borderId="3" xfId="2" applyNumberFormat="1" applyFont="1" applyFill="1" applyBorder="1" applyAlignment="1">
      <alignment horizontal="right" wrapText="1"/>
    </xf>
    <xf numFmtId="171" fontId="28" fillId="4" borderId="3" xfId="2" applyNumberFormat="1" applyFont="1" applyFill="1" applyBorder="1" applyAlignment="1">
      <alignment horizontal="right" wrapText="1"/>
    </xf>
    <xf numFmtId="165" fontId="5" fillId="0" borderId="3" xfId="2" applyNumberFormat="1" applyBorder="1" applyAlignment="1"/>
    <xf numFmtId="0" fontId="2" fillId="0" borderId="2" xfId="2" applyFont="1" applyBorder="1" applyAlignment="1">
      <alignment horizontal="right"/>
    </xf>
    <xf numFmtId="0" fontId="2" fillId="0" borderId="9" xfId="2" applyFont="1" applyBorder="1"/>
    <xf numFmtId="3" fontId="2" fillId="0" borderId="9" xfId="2" applyNumberFormat="1" applyFont="1" applyBorder="1" applyAlignment="1">
      <alignment horizontal="right" wrapText="1"/>
    </xf>
    <xf numFmtId="165" fontId="2" fillId="0" borderId="9" xfId="2" applyNumberFormat="1" applyFont="1" applyBorder="1" applyAlignment="1">
      <alignment horizontal="right" wrapText="1"/>
    </xf>
    <xf numFmtId="0" fontId="5" fillId="0" borderId="3" xfId="2" applyBorder="1"/>
    <xf numFmtId="170" fontId="5" fillId="0" borderId="7" xfId="2" applyNumberFormat="1" applyBorder="1"/>
    <xf numFmtId="0" fontId="5" fillId="0" borderId="10" xfId="2" applyFont="1" applyBorder="1" applyAlignment="1">
      <alignment horizontal="right"/>
    </xf>
    <xf numFmtId="3" fontId="5" fillId="0" borderId="3" xfId="2" applyNumberFormat="1" applyBorder="1"/>
    <xf numFmtId="165" fontId="5" fillId="0" borderId="3" xfId="2" applyNumberFormat="1" applyFill="1" applyBorder="1"/>
    <xf numFmtId="0" fontId="5" fillId="0" borderId="10" xfId="2" applyBorder="1" applyAlignment="1">
      <alignment horizontal="right"/>
    </xf>
    <xf numFmtId="165" fontId="5" fillId="0" borderId="3" xfId="2" applyNumberFormat="1" applyBorder="1"/>
    <xf numFmtId="0" fontId="5" fillId="0" borderId="10" xfId="2" applyFill="1" applyBorder="1" applyAlignment="1">
      <alignment horizontal="right"/>
    </xf>
    <xf numFmtId="0" fontId="5" fillId="0" borderId="3" xfId="2" applyFill="1" applyBorder="1"/>
    <xf numFmtId="3" fontId="5" fillId="0" borderId="3" xfId="2" applyNumberFormat="1" applyFill="1" applyBorder="1"/>
    <xf numFmtId="170" fontId="5" fillId="0" borderId="7" xfId="2" applyNumberFormat="1" applyFill="1" applyBorder="1"/>
    <xf numFmtId="0" fontId="5" fillId="4" borderId="10" xfId="2" applyFill="1" applyBorder="1" applyAlignment="1">
      <alignment horizontal="right"/>
    </xf>
    <xf numFmtId="0" fontId="5" fillId="4" borderId="3" xfId="2" applyFill="1" applyBorder="1"/>
    <xf numFmtId="3" fontId="5" fillId="4" borderId="3" xfId="2" applyNumberFormat="1" applyFill="1" applyBorder="1"/>
    <xf numFmtId="165" fontId="5" fillId="4" borderId="3" xfId="2" applyNumberFormat="1" applyFill="1" applyBorder="1"/>
    <xf numFmtId="170" fontId="5" fillId="4" borderId="7" xfId="2" applyNumberFormat="1" applyFill="1" applyBorder="1"/>
    <xf numFmtId="0" fontId="5" fillId="0" borderId="3" xfId="2" applyFont="1" applyFill="1" applyBorder="1"/>
    <xf numFmtId="0" fontId="5" fillId="0" borderId="3" xfId="2" applyFont="1" applyBorder="1"/>
    <xf numFmtId="0" fontId="5" fillId="0" borderId="10" xfId="2" applyFont="1" applyFill="1" applyBorder="1" applyAlignment="1">
      <alignment horizontal="right"/>
    </xf>
    <xf numFmtId="0" fontId="5" fillId="4" borderId="10" xfId="2" applyFont="1" applyFill="1" applyBorder="1" applyAlignment="1">
      <alignment horizontal="right"/>
    </xf>
    <xf numFmtId="0" fontId="5" fillId="4" borderId="3" xfId="2" applyFont="1" applyFill="1" applyBorder="1"/>
    <xf numFmtId="166" fontId="5" fillId="4" borderId="3" xfId="2" applyNumberFormat="1" applyFill="1" applyBorder="1"/>
    <xf numFmtId="1" fontId="5" fillId="0" borderId="10" xfId="2" applyNumberFormat="1" applyBorder="1" applyAlignment="1">
      <alignment horizontal="right"/>
    </xf>
    <xf numFmtId="170" fontId="5" fillId="0" borderId="7" xfId="2" applyNumberFormat="1" applyFont="1" applyBorder="1" applyAlignment="1">
      <alignment horizontal="right"/>
    </xf>
    <xf numFmtId="0" fontId="22" fillId="0" borderId="3" xfId="2" applyFont="1" applyBorder="1"/>
    <xf numFmtId="0" fontId="22" fillId="4" borderId="3" xfId="2" applyFont="1" applyFill="1" applyBorder="1"/>
    <xf numFmtId="0" fontId="22" fillId="0" borderId="3" xfId="2" applyFont="1" applyFill="1" applyBorder="1"/>
    <xf numFmtId="171" fontId="28" fillId="7" borderId="0" xfId="2" applyNumberFormat="1" applyFont="1" applyFill="1" applyBorder="1" applyAlignment="1">
      <alignment horizontal="right" wrapText="1"/>
    </xf>
    <xf numFmtId="0" fontId="5" fillId="0" borderId="11" xfId="2" applyFill="1" applyBorder="1"/>
    <xf numFmtId="0" fontId="5" fillId="0" borderId="12" xfId="2" applyFill="1" applyBorder="1"/>
    <xf numFmtId="0" fontId="5" fillId="0" borderId="12" xfId="2" applyFill="1" applyBorder="1" applyAlignment="1"/>
    <xf numFmtId="170" fontId="5" fillId="0" borderId="13" xfId="2" applyNumberFormat="1" applyFill="1" applyBorder="1"/>
    <xf numFmtId="0" fontId="9" fillId="0" borderId="0" xfId="2" applyFont="1"/>
    <xf numFmtId="165" fontId="5" fillId="0" borderId="0" xfId="2" applyNumberFormat="1"/>
    <xf numFmtId="0" fontId="2" fillId="0" borderId="0" xfId="2" applyFont="1" applyAlignment="1">
      <alignment horizontal="right" wrapText="1"/>
    </xf>
    <xf numFmtId="0" fontId="29" fillId="0" borderId="0" xfId="0" applyFont="1"/>
    <xf numFmtId="0" fontId="14" fillId="0" borderId="0" xfId="0" applyFont="1"/>
    <xf numFmtId="1" fontId="15" fillId="4" borderId="0" xfId="0" applyNumberFormat="1" applyFont="1" applyFill="1" applyBorder="1"/>
    <xf numFmtId="3" fontId="5" fillId="0" borderId="5" xfId="2" applyNumberFormat="1" applyBorder="1"/>
    <xf numFmtId="3" fontId="5" fillId="0" borderId="6" xfId="2" applyNumberFormat="1" applyBorder="1"/>
    <xf numFmtId="165" fontId="2" fillId="0" borderId="1" xfId="2" applyNumberFormat="1" applyFont="1" applyBorder="1" applyAlignment="1">
      <alignment horizontal="right" wrapText="1"/>
    </xf>
    <xf numFmtId="170" fontId="2" fillId="0" borderId="4" xfId="2" applyNumberFormat="1" applyFont="1" applyBorder="1" applyAlignment="1">
      <alignment horizontal="right" wrapText="1"/>
    </xf>
    <xf numFmtId="0" fontId="5" fillId="4" borderId="10" xfId="2" applyFill="1" applyBorder="1"/>
    <xf numFmtId="0" fontId="5" fillId="4" borderId="9" xfId="2" applyFill="1" applyBorder="1" applyAlignment="1"/>
    <xf numFmtId="0" fontId="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3" fontId="2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3" fillId="0" borderId="0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0" fillId="0" borderId="8" xfId="0" applyBorder="1" applyAlignment="1"/>
    <xf numFmtId="0" fontId="0" fillId="0" borderId="10" xfId="0" applyBorder="1" applyAlignment="1"/>
    <xf numFmtId="0" fontId="5" fillId="0" borderId="0" xfId="0" applyFont="1" applyBorder="1" applyAlignment="1"/>
    <xf numFmtId="0" fontId="0" fillId="0" borderId="0" xfId="0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47" style="1" customWidth="1"/>
    <col min="2" max="2" width="12" style="1" customWidth="1"/>
    <col min="3" max="9" width="9.140625" style="1" customWidth="1"/>
    <col min="10" max="10" width="9.140625" style="11" customWidth="1"/>
    <col min="11" max="11" width="10" style="1" customWidth="1"/>
    <col min="12" max="12" width="12.140625" style="1" hidden="1" customWidth="1"/>
    <col min="13" max="13" width="16.7109375" style="10" customWidth="1"/>
    <col min="14" max="14" width="10" style="1" hidden="1" customWidth="1"/>
    <col min="15" max="15" width="15" style="1" hidden="1" customWidth="1"/>
    <col min="16" max="16" width="9.140625" style="1"/>
  </cols>
  <sheetData>
    <row r="1" spans="1:15" ht="45" customHeight="1">
      <c r="A1" s="2" t="s">
        <v>0</v>
      </c>
      <c r="B1" s="3" t="s">
        <v>699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5" t="s">
        <v>9</v>
      </c>
      <c r="K1" s="4" t="s">
        <v>10</v>
      </c>
      <c r="L1" s="3" t="s">
        <v>11</v>
      </c>
      <c r="M1" s="3" t="s">
        <v>12</v>
      </c>
      <c r="N1" s="3" t="s">
        <v>10</v>
      </c>
      <c r="O1" s="3" t="s">
        <v>12</v>
      </c>
    </row>
    <row r="2" spans="1:15">
      <c r="A2" s="169"/>
      <c r="B2" s="170"/>
      <c r="C2" s="171"/>
      <c r="D2" s="170"/>
      <c r="E2" s="170"/>
      <c r="F2" s="170"/>
      <c r="G2" s="170"/>
      <c r="H2" s="170"/>
      <c r="I2" s="170"/>
      <c r="J2" s="172"/>
      <c r="K2" s="171"/>
      <c r="L2" s="170"/>
      <c r="M2" s="170"/>
      <c r="N2" s="15"/>
      <c r="O2" s="15"/>
    </row>
    <row r="3" spans="1:15" s="1" customFormat="1">
      <c r="A3" s="7" t="s">
        <v>13</v>
      </c>
      <c r="B3" s="3"/>
      <c r="C3" s="4"/>
      <c r="D3" s="3"/>
      <c r="E3" s="3"/>
      <c r="F3" s="3"/>
      <c r="G3" s="3"/>
      <c r="H3" s="3"/>
      <c r="I3" s="3"/>
      <c r="J3" s="5"/>
      <c r="K3" s="4"/>
      <c r="L3" s="3"/>
      <c r="M3" s="3"/>
    </row>
    <row r="4" spans="1:15">
      <c r="A4" s="1" t="s">
        <v>14</v>
      </c>
      <c r="B4" s="8">
        <v>8729</v>
      </c>
      <c r="C4" s="1">
        <v>72</v>
      </c>
      <c r="D4" s="1">
        <v>6</v>
      </c>
      <c r="E4" s="1">
        <v>2</v>
      </c>
      <c r="F4" s="9">
        <v>0</v>
      </c>
      <c r="G4" s="9">
        <v>3</v>
      </c>
      <c r="H4" s="9">
        <v>0</v>
      </c>
      <c r="I4" s="9">
        <v>3</v>
      </c>
      <c r="J4" s="11">
        <v>2.8</v>
      </c>
      <c r="K4" s="9">
        <v>112</v>
      </c>
      <c r="L4" s="9">
        <v>17</v>
      </c>
      <c r="M4" s="10" t="s">
        <v>70</v>
      </c>
      <c r="N4" s="9">
        <v>17</v>
      </c>
      <c r="O4" s="1" t="s">
        <v>70</v>
      </c>
    </row>
    <row r="5" spans="1:15">
      <c r="A5" s="1" t="s">
        <v>15</v>
      </c>
      <c r="B5" s="8">
        <v>10597</v>
      </c>
      <c r="C5" s="1">
        <v>80</v>
      </c>
      <c r="D5" s="1">
        <v>5</v>
      </c>
      <c r="E5" s="1">
        <v>2</v>
      </c>
      <c r="F5" s="9">
        <v>0</v>
      </c>
      <c r="G5" s="9">
        <v>1.5</v>
      </c>
      <c r="H5" s="9">
        <v>0</v>
      </c>
      <c r="I5" s="9">
        <v>1.5</v>
      </c>
      <c r="J5" s="11">
        <v>1.5</v>
      </c>
      <c r="K5" s="9">
        <v>60</v>
      </c>
      <c r="L5" s="9">
        <v>300</v>
      </c>
      <c r="M5" s="10" t="s">
        <v>70</v>
      </c>
      <c r="N5" s="9">
        <v>300</v>
      </c>
      <c r="O5" s="1" t="s">
        <v>70</v>
      </c>
    </row>
    <row r="6" spans="1:15">
      <c r="A6" s="1" t="s">
        <v>28</v>
      </c>
      <c r="B6" s="8">
        <v>9604</v>
      </c>
      <c r="C6" s="1">
        <v>45.5</v>
      </c>
      <c r="D6" s="1">
        <v>6</v>
      </c>
      <c r="E6" s="1">
        <v>1</v>
      </c>
      <c r="F6" s="9">
        <v>1</v>
      </c>
      <c r="G6" s="9">
        <v>3</v>
      </c>
      <c r="H6" s="9">
        <v>0</v>
      </c>
      <c r="I6" s="9">
        <v>3</v>
      </c>
      <c r="J6" s="11">
        <v>3</v>
      </c>
      <c r="K6" s="9">
        <v>118.5</v>
      </c>
      <c r="L6" s="8">
        <v>1824</v>
      </c>
      <c r="M6" s="10" t="s">
        <v>72</v>
      </c>
      <c r="N6" s="8">
        <v>1824</v>
      </c>
      <c r="O6" s="1" t="s">
        <v>72</v>
      </c>
    </row>
    <row r="7" spans="1:15">
      <c r="A7" s="1" t="s">
        <v>30</v>
      </c>
      <c r="B7" s="8">
        <v>9375</v>
      </c>
      <c r="C7" s="1">
        <v>58</v>
      </c>
      <c r="D7" s="1">
        <v>5</v>
      </c>
      <c r="E7" s="1">
        <v>2</v>
      </c>
      <c r="F7" s="9">
        <v>0</v>
      </c>
      <c r="G7" s="9">
        <v>3</v>
      </c>
      <c r="H7" s="9">
        <v>1</v>
      </c>
      <c r="I7" s="9">
        <v>4</v>
      </c>
      <c r="J7" s="11">
        <v>2.7</v>
      </c>
      <c r="K7" s="9">
        <v>108</v>
      </c>
      <c r="L7" s="9">
        <v>270</v>
      </c>
      <c r="M7" s="10" t="s">
        <v>70</v>
      </c>
      <c r="N7" s="9">
        <v>270</v>
      </c>
      <c r="O7" s="1" t="s">
        <v>70</v>
      </c>
    </row>
    <row r="8" spans="1:15">
      <c r="A8" s="1" t="s">
        <v>40</v>
      </c>
      <c r="B8" s="8">
        <v>8223</v>
      </c>
      <c r="C8" s="1">
        <v>59</v>
      </c>
      <c r="D8" s="1">
        <v>6</v>
      </c>
      <c r="E8" s="1">
        <v>2</v>
      </c>
      <c r="F8" s="9">
        <v>1</v>
      </c>
      <c r="G8" s="9">
        <v>2</v>
      </c>
      <c r="H8" s="9">
        <v>3</v>
      </c>
      <c r="I8" s="9">
        <v>5</v>
      </c>
      <c r="J8" s="11">
        <v>1.6</v>
      </c>
      <c r="K8" s="9">
        <v>64</v>
      </c>
      <c r="L8" s="9">
        <v>16</v>
      </c>
      <c r="M8" s="10" t="s">
        <v>70</v>
      </c>
      <c r="N8" s="9">
        <v>16</v>
      </c>
      <c r="O8" s="1" t="s">
        <v>70</v>
      </c>
    </row>
    <row r="9" spans="1:15">
      <c r="A9" s="1" t="s">
        <v>47</v>
      </c>
      <c r="B9" s="8">
        <v>11545</v>
      </c>
      <c r="C9" s="1">
        <v>70</v>
      </c>
      <c r="D9" s="1">
        <v>6</v>
      </c>
      <c r="E9" s="1">
        <v>3</v>
      </c>
      <c r="F9" s="9">
        <v>1</v>
      </c>
      <c r="G9" s="9">
        <v>7</v>
      </c>
      <c r="H9" s="9">
        <v>2</v>
      </c>
      <c r="I9" s="9">
        <v>9</v>
      </c>
      <c r="J9" s="11">
        <v>2</v>
      </c>
      <c r="K9" s="9">
        <v>80</v>
      </c>
      <c r="L9" s="9">
        <v>230</v>
      </c>
      <c r="M9" s="10" t="s">
        <v>76</v>
      </c>
      <c r="N9" s="9">
        <v>230</v>
      </c>
      <c r="O9" s="1" t="s">
        <v>76</v>
      </c>
    </row>
    <row r="10" spans="1:15">
      <c r="A10" s="1" t="s">
        <v>51</v>
      </c>
      <c r="B10" s="8">
        <v>6322</v>
      </c>
      <c r="C10" s="1">
        <v>44</v>
      </c>
      <c r="D10" s="1">
        <v>5</v>
      </c>
      <c r="E10" s="1">
        <v>1</v>
      </c>
      <c r="F10" s="9">
        <v>1</v>
      </c>
      <c r="G10" s="9">
        <v>1</v>
      </c>
      <c r="H10" s="9">
        <v>2</v>
      </c>
      <c r="I10" s="9">
        <v>3</v>
      </c>
      <c r="J10" s="11">
        <v>2</v>
      </c>
      <c r="K10" s="9">
        <v>164</v>
      </c>
      <c r="L10" s="9">
        <v>150</v>
      </c>
      <c r="M10" s="10" t="s">
        <v>73</v>
      </c>
      <c r="N10" s="9">
        <v>150</v>
      </c>
    </row>
    <row r="11" spans="1:15">
      <c r="A11" s="1" t="s">
        <v>55</v>
      </c>
      <c r="B11" s="8">
        <v>15378</v>
      </c>
      <c r="C11" s="1">
        <v>39</v>
      </c>
      <c r="D11" s="1">
        <v>4</v>
      </c>
      <c r="E11" s="1">
        <v>2</v>
      </c>
      <c r="F11" s="9">
        <v>0</v>
      </c>
      <c r="G11" s="9">
        <v>1</v>
      </c>
      <c r="H11" s="9">
        <v>3</v>
      </c>
      <c r="I11" s="9">
        <v>4</v>
      </c>
      <c r="J11" s="11">
        <v>3</v>
      </c>
      <c r="K11" s="9">
        <v>120</v>
      </c>
      <c r="L11" s="9">
        <v>0</v>
      </c>
      <c r="M11" s="10" t="s">
        <v>72</v>
      </c>
      <c r="N11" s="9">
        <v>0</v>
      </c>
      <c r="O11" s="1" t="s">
        <v>72</v>
      </c>
    </row>
    <row r="12" spans="1:15">
      <c r="A12" s="1" t="s">
        <v>62</v>
      </c>
      <c r="B12" s="8">
        <v>12678</v>
      </c>
      <c r="C12" s="1">
        <v>53</v>
      </c>
      <c r="D12" s="1">
        <v>5</v>
      </c>
      <c r="E12" s="1">
        <v>2</v>
      </c>
      <c r="F12" s="9">
        <v>0</v>
      </c>
      <c r="G12" s="9">
        <v>4</v>
      </c>
      <c r="H12" s="9">
        <v>2</v>
      </c>
      <c r="I12" s="9">
        <v>6</v>
      </c>
      <c r="J12" s="11">
        <v>1.9</v>
      </c>
      <c r="K12" s="9">
        <v>75.75</v>
      </c>
      <c r="L12" s="9">
        <v>10</v>
      </c>
      <c r="M12" s="10" t="s">
        <v>76</v>
      </c>
      <c r="N12" s="9">
        <v>10</v>
      </c>
      <c r="O12" s="1" t="s">
        <v>76</v>
      </c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6"/>
      <c r="K13" s="168"/>
      <c r="L13" s="168"/>
      <c r="M13" s="173"/>
      <c r="N13" s="15"/>
      <c r="O13" s="15"/>
    </row>
    <row r="14" spans="1:15">
      <c r="A14" s="7" t="s">
        <v>64</v>
      </c>
      <c r="B14" s="8"/>
    </row>
    <row r="15" spans="1:15">
      <c r="A15" s="1" t="s">
        <v>17</v>
      </c>
      <c r="B15" s="8">
        <v>34145</v>
      </c>
      <c r="C15" s="1">
        <v>133</v>
      </c>
      <c r="D15" s="1">
        <v>6</v>
      </c>
      <c r="E15" s="1">
        <v>8</v>
      </c>
      <c r="F15" s="9">
        <v>2</v>
      </c>
      <c r="G15" s="9">
        <v>17</v>
      </c>
      <c r="H15" s="9">
        <v>0</v>
      </c>
      <c r="I15" s="9">
        <v>17</v>
      </c>
      <c r="J15" s="11">
        <v>13</v>
      </c>
      <c r="K15" s="9">
        <v>518</v>
      </c>
      <c r="L15" s="8">
        <v>1810</v>
      </c>
      <c r="M15" s="10" t="s">
        <v>71</v>
      </c>
      <c r="N15" s="8">
        <v>1810</v>
      </c>
      <c r="O15" s="1" t="s">
        <v>71</v>
      </c>
    </row>
    <row r="16" spans="1:15">
      <c r="A16" s="1" t="s">
        <v>18</v>
      </c>
      <c r="B16" s="8">
        <v>26151</v>
      </c>
      <c r="C16" s="1">
        <v>46.5</v>
      </c>
      <c r="D16" s="1">
        <v>6</v>
      </c>
      <c r="E16" s="1">
        <v>1</v>
      </c>
      <c r="F16" s="9">
        <v>0</v>
      </c>
      <c r="G16" s="9">
        <v>8</v>
      </c>
      <c r="H16" s="9">
        <v>4</v>
      </c>
      <c r="I16" s="9">
        <v>12</v>
      </c>
      <c r="J16" s="11">
        <v>9.9</v>
      </c>
      <c r="K16" s="9">
        <v>395</v>
      </c>
      <c r="L16" s="9">
        <v>120</v>
      </c>
      <c r="M16" s="10" t="s">
        <v>72</v>
      </c>
      <c r="N16" s="9">
        <v>120</v>
      </c>
      <c r="O16" s="1" t="s">
        <v>72</v>
      </c>
    </row>
    <row r="17" spans="1:15">
      <c r="A17" s="1" t="s">
        <v>21</v>
      </c>
      <c r="B17" s="8">
        <v>37175</v>
      </c>
      <c r="C17" s="1">
        <v>184</v>
      </c>
      <c r="D17" s="1">
        <v>6</v>
      </c>
      <c r="E17" s="1">
        <v>5</v>
      </c>
      <c r="F17" s="9">
        <v>1</v>
      </c>
      <c r="G17" s="9">
        <v>10</v>
      </c>
      <c r="H17" s="9">
        <v>5</v>
      </c>
      <c r="I17" s="9">
        <v>15</v>
      </c>
      <c r="J17" s="11">
        <v>10.6</v>
      </c>
      <c r="K17" s="9">
        <v>424</v>
      </c>
      <c r="L17" s="9">
        <v>193.5</v>
      </c>
      <c r="M17" s="10" t="s">
        <v>72</v>
      </c>
      <c r="N17" s="9">
        <v>193.5</v>
      </c>
      <c r="O17" s="1" t="s">
        <v>72</v>
      </c>
    </row>
    <row r="18" spans="1:15">
      <c r="A18" s="1" t="s">
        <v>23</v>
      </c>
      <c r="B18" s="8">
        <v>33794</v>
      </c>
      <c r="C18" s="1">
        <v>161</v>
      </c>
      <c r="D18" s="1">
        <v>6</v>
      </c>
      <c r="E18" s="1">
        <v>6</v>
      </c>
      <c r="F18" s="9">
        <v>1</v>
      </c>
      <c r="G18" s="9">
        <v>10</v>
      </c>
      <c r="H18" s="9">
        <v>3</v>
      </c>
      <c r="I18" s="9">
        <v>13</v>
      </c>
      <c r="J18" s="11">
        <v>8.5</v>
      </c>
      <c r="K18" s="9">
        <v>340</v>
      </c>
      <c r="L18" s="9">
        <v>50</v>
      </c>
      <c r="M18" s="10" t="s">
        <v>72</v>
      </c>
      <c r="N18" s="9">
        <v>50</v>
      </c>
      <c r="O18" s="1" t="s">
        <v>72</v>
      </c>
    </row>
    <row r="19" spans="1:15">
      <c r="A19" s="1" t="s">
        <v>24</v>
      </c>
      <c r="B19" s="8">
        <v>21906</v>
      </c>
      <c r="C19" s="1">
        <v>43</v>
      </c>
      <c r="D19" s="1">
        <v>5</v>
      </c>
      <c r="E19" s="1">
        <v>1</v>
      </c>
      <c r="F19" s="9">
        <v>1</v>
      </c>
      <c r="G19" s="9">
        <v>5</v>
      </c>
      <c r="H19" s="9">
        <v>1</v>
      </c>
      <c r="I19" s="9">
        <v>6</v>
      </c>
      <c r="J19" s="11">
        <v>5.5</v>
      </c>
      <c r="K19" s="9">
        <v>219</v>
      </c>
      <c r="L19" s="9">
        <v>114</v>
      </c>
      <c r="M19" s="10" t="s">
        <v>73</v>
      </c>
      <c r="N19" s="9">
        <v>114</v>
      </c>
      <c r="O19" s="1" t="s">
        <v>73</v>
      </c>
    </row>
    <row r="20" spans="1:15">
      <c r="A20" s="1" t="s">
        <v>26</v>
      </c>
      <c r="B20" s="8">
        <v>32317</v>
      </c>
      <c r="C20" s="1">
        <v>68.5</v>
      </c>
      <c r="D20" s="1">
        <v>6</v>
      </c>
      <c r="E20" s="1">
        <v>2</v>
      </c>
      <c r="F20" s="9">
        <v>2.5</v>
      </c>
      <c r="G20" s="9">
        <v>6.14</v>
      </c>
      <c r="H20" s="9">
        <v>2</v>
      </c>
      <c r="I20" s="9">
        <v>8.14</v>
      </c>
      <c r="J20" s="11">
        <v>8</v>
      </c>
      <c r="K20" s="9">
        <v>325.5</v>
      </c>
      <c r="L20" s="9">
        <v>144</v>
      </c>
      <c r="M20" s="10" t="s">
        <v>72</v>
      </c>
      <c r="N20" s="9">
        <v>144</v>
      </c>
      <c r="O20" s="1" t="s">
        <v>72</v>
      </c>
    </row>
    <row r="21" spans="1:15">
      <c r="A21" s="1" t="s">
        <v>33</v>
      </c>
      <c r="B21" s="8">
        <v>32176</v>
      </c>
      <c r="C21" s="1">
        <v>143</v>
      </c>
      <c r="D21" s="1">
        <v>5</v>
      </c>
      <c r="E21" s="1">
        <v>5</v>
      </c>
      <c r="F21" s="9">
        <v>1</v>
      </c>
      <c r="G21" s="9">
        <v>1</v>
      </c>
      <c r="H21" s="9">
        <v>10</v>
      </c>
      <c r="I21" s="9">
        <v>11</v>
      </c>
      <c r="J21" s="11">
        <v>9.6</v>
      </c>
      <c r="K21" s="9">
        <v>383</v>
      </c>
      <c r="L21" s="9">
        <v>45</v>
      </c>
      <c r="M21" s="10" t="s">
        <v>70</v>
      </c>
      <c r="N21" s="9">
        <v>45</v>
      </c>
      <c r="O21" s="1" t="s">
        <v>70</v>
      </c>
    </row>
    <row r="22" spans="1:15">
      <c r="A22" s="1" t="s">
        <v>41</v>
      </c>
      <c r="B22" s="8">
        <v>37144</v>
      </c>
      <c r="C22" s="1">
        <v>95</v>
      </c>
      <c r="D22" s="1">
        <v>6</v>
      </c>
      <c r="E22" s="1">
        <v>3</v>
      </c>
      <c r="F22" s="9">
        <v>1</v>
      </c>
      <c r="G22" s="9">
        <v>6</v>
      </c>
      <c r="H22" s="9">
        <v>3</v>
      </c>
      <c r="I22" s="9">
        <v>9</v>
      </c>
      <c r="J22" s="11">
        <v>5.3</v>
      </c>
      <c r="K22" s="9">
        <v>212</v>
      </c>
      <c r="L22" s="9">
        <v>0</v>
      </c>
      <c r="M22" s="10" t="s">
        <v>70</v>
      </c>
      <c r="N22" s="9">
        <v>0</v>
      </c>
      <c r="O22" s="1" t="s">
        <v>70</v>
      </c>
    </row>
    <row r="23" spans="1:15">
      <c r="A23" s="1" t="s">
        <v>45</v>
      </c>
      <c r="B23" s="8">
        <v>29676</v>
      </c>
      <c r="C23" s="1">
        <v>44</v>
      </c>
      <c r="D23" s="1">
        <v>5</v>
      </c>
      <c r="E23" s="1">
        <v>1</v>
      </c>
      <c r="F23" s="9">
        <v>1</v>
      </c>
      <c r="G23" s="9">
        <v>3</v>
      </c>
      <c r="H23" s="9">
        <v>3</v>
      </c>
      <c r="I23" s="9">
        <v>6</v>
      </c>
      <c r="J23" s="11">
        <v>5.0999999999999996</v>
      </c>
      <c r="K23" s="9">
        <v>203</v>
      </c>
      <c r="L23" s="9">
        <v>287</v>
      </c>
      <c r="M23" s="10" t="s">
        <v>73</v>
      </c>
      <c r="N23" s="9">
        <v>287</v>
      </c>
      <c r="O23" s="1" t="s">
        <v>73</v>
      </c>
    </row>
    <row r="24" spans="1:15">
      <c r="A24" s="1" t="s">
        <v>52</v>
      </c>
      <c r="B24" s="8">
        <v>39575</v>
      </c>
      <c r="C24" s="1">
        <v>135</v>
      </c>
      <c r="D24" s="1">
        <v>6</v>
      </c>
      <c r="E24" s="1">
        <v>3</v>
      </c>
      <c r="F24" s="9">
        <v>2</v>
      </c>
      <c r="G24" s="9">
        <v>5</v>
      </c>
      <c r="H24" s="9">
        <v>6</v>
      </c>
      <c r="I24" s="9">
        <v>11</v>
      </c>
      <c r="J24" s="11">
        <v>9.6</v>
      </c>
      <c r="K24" s="9">
        <v>382</v>
      </c>
      <c r="L24" s="9">
        <v>0</v>
      </c>
      <c r="M24" s="10" t="s">
        <v>72</v>
      </c>
      <c r="N24" s="9">
        <v>0</v>
      </c>
      <c r="O24" s="1" t="s">
        <v>72</v>
      </c>
    </row>
    <row r="25" spans="1:15">
      <c r="A25" s="1" t="s">
        <v>54</v>
      </c>
      <c r="B25" s="8">
        <v>29450</v>
      </c>
      <c r="C25" s="1">
        <v>95</v>
      </c>
      <c r="D25" s="1">
        <v>6</v>
      </c>
      <c r="E25" s="1">
        <v>5</v>
      </c>
      <c r="F25" s="9">
        <v>0</v>
      </c>
      <c r="G25" s="9">
        <v>6</v>
      </c>
      <c r="H25" s="9">
        <v>7</v>
      </c>
      <c r="I25" s="9">
        <v>13</v>
      </c>
      <c r="J25" s="11">
        <v>10.7</v>
      </c>
      <c r="K25" s="9">
        <v>426</v>
      </c>
      <c r="L25" s="8">
        <v>1300</v>
      </c>
      <c r="M25" s="10" t="s">
        <v>73</v>
      </c>
      <c r="N25" s="8">
        <v>1300</v>
      </c>
      <c r="O25" s="1" t="s">
        <v>73</v>
      </c>
    </row>
    <row r="26" spans="1:15">
      <c r="A26" s="1" t="s">
        <v>58</v>
      </c>
      <c r="B26" s="8">
        <v>27134</v>
      </c>
      <c r="C26" s="1">
        <v>72</v>
      </c>
      <c r="D26" s="1">
        <v>6</v>
      </c>
      <c r="E26" s="1">
        <v>2</v>
      </c>
      <c r="F26" s="9">
        <v>1</v>
      </c>
      <c r="G26" s="9">
        <v>6</v>
      </c>
      <c r="H26" s="9">
        <v>3</v>
      </c>
      <c r="I26" s="9">
        <v>9</v>
      </c>
      <c r="J26" s="11">
        <v>9</v>
      </c>
      <c r="K26" s="9">
        <v>470</v>
      </c>
      <c r="L26" s="9">
        <v>110</v>
      </c>
      <c r="M26" s="10" t="s">
        <v>72</v>
      </c>
      <c r="N26" s="9">
        <v>110</v>
      </c>
      <c r="O26" s="1" t="s">
        <v>72</v>
      </c>
    </row>
    <row r="27" spans="1:15">
      <c r="A27" s="1" t="s">
        <v>61</v>
      </c>
      <c r="B27" s="8">
        <v>20747</v>
      </c>
      <c r="C27" s="1">
        <v>49</v>
      </c>
      <c r="D27" s="1">
        <v>6</v>
      </c>
      <c r="E27" s="1">
        <v>1</v>
      </c>
      <c r="F27" s="9">
        <v>1</v>
      </c>
      <c r="G27" s="9">
        <v>1</v>
      </c>
      <c r="H27" s="9">
        <v>11</v>
      </c>
      <c r="I27" s="9">
        <v>12</v>
      </c>
      <c r="J27" s="11">
        <v>7.5</v>
      </c>
      <c r="K27" s="9">
        <v>300</v>
      </c>
      <c r="L27" s="8">
        <v>10000</v>
      </c>
      <c r="M27" s="10" t="s">
        <v>73</v>
      </c>
      <c r="N27" s="8">
        <v>10000</v>
      </c>
      <c r="O27" s="1" t="s">
        <v>73</v>
      </c>
    </row>
    <row r="28" spans="1:15">
      <c r="A28" s="1" t="s">
        <v>63</v>
      </c>
      <c r="B28" s="8">
        <v>28065</v>
      </c>
      <c r="C28" s="1">
        <v>48</v>
      </c>
      <c r="D28" s="1">
        <v>6</v>
      </c>
      <c r="E28" s="1">
        <v>1</v>
      </c>
      <c r="F28" s="9">
        <v>1</v>
      </c>
      <c r="G28" s="9">
        <v>5</v>
      </c>
      <c r="H28" s="9">
        <v>3</v>
      </c>
      <c r="I28" s="9">
        <v>8</v>
      </c>
      <c r="J28" s="11">
        <v>5.0999999999999996</v>
      </c>
      <c r="K28" s="9">
        <v>203</v>
      </c>
      <c r="L28" s="10" t="s">
        <v>75</v>
      </c>
      <c r="M28" s="10" t="s">
        <v>72</v>
      </c>
      <c r="N28" s="10">
        <v>0</v>
      </c>
      <c r="O28" s="1" t="s">
        <v>72</v>
      </c>
    </row>
    <row r="29" spans="1:15">
      <c r="A29" s="15"/>
      <c r="B29" s="17"/>
      <c r="C29" s="15"/>
      <c r="D29" s="15"/>
      <c r="E29" s="15"/>
      <c r="F29" s="15"/>
      <c r="G29" s="15"/>
      <c r="H29" s="15"/>
      <c r="I29" s="15"/>
      <c r="J29" s="16"/>
      <c r="K29" s="168"/>
      <c r="L29" s="168"/>
      <c r="M29" s="173"/>
      <c r="N29" s="15"/>
      <c r="O29" s="15"/>
    </row>
    <row r="30" spans="1:15">
      <c r="A30" s="7" t="s">
        <v>65</v>
      </c>
      <c r="B30" s="8"/>
    </row>
    <row r="31" spans="1:15">
      <c r="A31" s="1" t="s">
        <v>20</v>
      </c>
      <c r="B31" s="8">
        <v>59779</v>
      </c>
      <c r="C31" s="1">
        <v>79</v>
      </c>
      <c r="D31" s="1">
        <v>6</v>
      </c>
      <c r="E31" s="1">
        <v>4</v>
      </c>
      <c r="F31" s="9">
        <v>4</v>
      </c>
      <c r="G31" s="9">
        <v>6</v>
      </c>
      <c r="H31" s="9">
        <v>16</v>
      </c>
      <c r="I31" s="9">
        <v>22</v>
      </c>
      <c r="J31" s="11">
        <v>17.100000000000001</v>
      </c>
      <c r="K31" s="9">
        <v>684</v>
      </c>
      <c r="L31" s="9">
        <v>104</v>
      </c>
      <c r="M31" s="10" t="s">
        <v>71</v>
      </c>
      <c r="N31" s="9">
        <v>104</v>
      </c>
      <c r="O31" s="1" t="s">
        <v>71</v>
      </c>
    </row>
    <row r="32" spans="1:15">
      <c r="A32" s="1" t="s">
        <v>27</v>
      </c>
      <c r="B32" s="8">
        <v>43929</v>
      </c>
      <c r="C32" s="1">
        <v>184.5</v>
      </c>
      <c r="D32" s="1">
        <v>6</v>
      </c>
      <c r="E32" s="1">
        <v>4</v>
      </c>
      <c r="F32" s="9">
        <v>2</v>
      </c>
      <c r="G32" s="9">
        <v>8</v>
      </c>
      <c r="H32" s="9">
        <v>26</v>
      </c>
      <c r="I32" s="9">
        <v>34</v>
      </c>
      <c r="J32" s="11">
        <v>30.2</v>
      </c>
      <c r="K32" s="8">
        <v>1210</v>
      </c>
      <c r="L32" s="9">
        <v>954</v>
      </c>
      <c r="M32" s="10" t="s">
        <v>71</v>
      </c>
      <c r="N32" s="9">
        <v>954</v>
      </c>
      <c r="O32" s="1" t="s">
        <v>71</v>
      </c>
    </row>
    <row r="33" spans="1:15">
      <c r="A33" s="1" t="s">
        <v>34</v>
      </c>
      <c r="B33" s="8">
        <v>55658</v>
      </c>
      <c r="C33" s="1">
        <v>205</v>
      </c>
      <c r="D33" s="1">
        <v>5</v>
      </c>
      <c r="E33" s="1">
        <v>4</v>
      </c>
      <c r="F33" s="9">
        <v>4</v>
      </c>
      <c r="G33" s="9">
        <v>17</v>
      </c>
      <c r="H33" s="9">
        <v>1</v>
      </c>
      <c r="I33" s="9">
        <v>18</v>
      </c>
      <c r="J33" s="11">
        <v>16</v>
      </c>
      <c r="K33" s="9">
        <v>640</v>
      </c>
      <c r="L33" s="8">
        <v>1084</v>
      </c>
      <c r="M33" s="10" t="s">
        <v>72</v>
      </c>
      <c r="N33" s="8">
        <v>1084</v>
      </c>
      <c r="O33" s="1" t="s">
        <v>72</v>
      </c>
    </row>
    <row r="34" spans="1:15">
      <c r="A34" s="1" t="s">
        <v>37</v>
      </c>
      <c r="B34" s="8">
        <v>55916</v>
      </c>
      <c r="C34" s="1">
        <v>217</v>
      </c>
      <c r="D34" s="1">
        <v>6</v>
      </c>
      <c r="E34" s="1">
        <v>5</v>
      </c>
      <c r="F34" s="9">
        <v>3</v>
      </c>
      <c r="G34" s="9">
        <v>8</v>
      </c>
      <c r="H34" s="9">
        <v>13</v>
      </c>
      <c r="I34" s="9">
        <v>21</v>
      </c>
      <c r="J34" s="11">
        <v>15.2</v>
      </c>
      <c r="K34" s="9">
        <v>609</v>
      </c>
      <c r="L34" s="9">
        <v>676</v>
      </c>
      <c r="M34" s="174" t="s">
        <v>74</v>
      </c>
      <c r="N34" s="9">
        <v>676</v>
      </c>
      <c r="O34" s="8" t="s">
        <v>74</v>
      </c>
    </row>
    <row r="35" spans="1:15">
      <c r="A35" s="1" t="s">
        <v>44</v>
      </c>
      <c r="B35" s="8">
        <v>42175</v>
      </c>
      <c r="C35" s="1">
        <v>112</v>
      </c>
      <c r="D35" s="1">
        <v>6</v>
      </c>
      <c r="E35" s="1">
        <v>3</v>
      </c>
      <c r="F35" s="9">
        <v>2</v>
      </c>
      <c r="G35" s="9">
        <v>7</v>
      </c>
      <c r="H35" s="9">
        <v>4</v>
      </c>
      <c r="I35" s="9">
        <v>11</v>
      </c>
      <c r="J35" s="11">
        <v>9.3000000000000007</v>
      </c>
      <c r="K35" s="9">
        <v>373</v>
      </c>
      <c r="L35" s="9">
        <v>586</v>
      </c>
      <c r="M35" s="10" t="s">
        <v>73</v>
      </c>
      <c r="N35" s="9">
        <v>586</v>
      </c>
      <c r="O35" s="1" t="s">
        <v>73</v>
      </c>
    </row>
    <row r="36" spans="1:15">
      <c r="A36" s="1" t="s">
        <v>48</v>
      </c>
      <c r="B36" s="8">
        <v>55834</v>
      </c>
      <c r="C36" s="1">
        <v>82</v>
      </c>
      <c r="D36" s="1">
        <v>6</v>
      </c>
      <c r="E36" s="1">
        <v>2</v>
      </c>
      <c r="F36" s="9">
        <v>3</v>
      </c>
      <c r="G36" s="9">
        <v>4</v>
      </c>
      <c r="H36" s="9">
        <v>8</v>
      </c>
      <c r="I36" s="9">
        <v>12</v>
      </c>
      <c r="J36" s="11">
        <v>11.6</v>
      </c>
      <c r="K36" s="9">
        <v>462</v>
      </c>
      <c r="L36" s="9">
        <v>320</v>
      </c>
      <c r="M36" s="10" t="s">
        <v>72</v>
      </c>
      <c r="N36" s="9">
        <v>320</v>
      </c>
      <c r="O36" s="1" t="s">
        <v>72</v>
      </c>
    </row>
    <row r="37" spans="1:15">
      <c r="A37" s="1" t="s">
        <v>53</v>
      </c>
      <c r="B37" s="8">
        <v>47671</v>
      </c>
      <c r="C37" s="1">
        <v>117</v>
      </c>
      <c r="D37" s="1">
        <v>6</v>
      </c>
      <c r="E37" s="1">
        <v>3</v>
      </c>
      <c r="F37" s="9">
        <v>3</v>
      </c>
      <c r="G37" s="9">
        <v>11</v>
      </c>
      <c r="H37" s="9">
        <v>4</v>
      </c>
      <c r="I37" s="9">
        <v>15</v>
      </c>
      <c r="J37" s="11">
        <v>5.0999999999999996</v>
      </c>
      <c r="K37" s="9">
        <v>202</v>
      </c>
      <c r="L37" s="8">
        <v>1150</v>
      </c>
      <c r="M37" s="10" t="s">
        <v>71</v>
      </c>
      <c r="N37" s="8">
        <v>1150</v>
      </c>
      <c r="O37" s="1" t="s">
        <v>71</v>
      </c>
    </row>
    <row r="38" spans="1:15">
      <c r="A38" s="1" t="s">
        <v>59</v>
      </c>
      <c r="B38" s="8">
        <v>48773</v>
      </c>
      <c r="C38" s="1">
        <v>56</v>
      </c>
      <c r="D38" s="1">
        <v>6</v>
      </c>
      <c r="E38" s="1">
        <v>1</v>
      </c>
      <c r="F38" s="9">
        <v>4</v>
      </c>
      <c r="G38" s="9">
        <v>6</v>
      </c>
      <c r="H38" s="9">
        <v>2.16</v>
      </c>
      <c r="I38" s="9">
        <v>8.16</v>
      </c>
      <c r="J38" s="11">
        <v>12.2</v>
      </c>
      <c r="K38" s="9">
        <v>487</v>
      </c>
      <c r="L38" s="9">
        <v>275</v>
      </c>
      <c r="M38" s="174" t="s">
        <v>74</v>
      </c>
      <c r="N38" s="9">
        <v>275</v>
      </c>
      <c r="O38" s="8" t="s">
        <v>74</v>
      </c>
    </row>
    <row r="39" spans="1:15">
      <c r="A39" s="1" t="s">
        <v>60</v>
      </c>
      <c r="B39" s="8">
        <v>51137</v>
      </c>
      <c r="C39" s="1">
        <v>171</v>
      </c>
      <c r="D39" s="1">
        <v>6</v>
      </c>
      <c r="E39" s="1">
        <v>7</v>
      </c>
      <c r="F39" s="9">
        <v>2</v>
      </c>
      <c r="G39" s="9">
        <v>11</v>
      </c>
      <c r="H39" s="9">
        <v>12</v>
      </c>
      <c r="I39" s="9">
        <v>23</v>
      </c>
      <c r="J39" s="11">
        <v>16.7</v>
      </c>
      <c r="K39" s="9">
        <v>667</v>
      </c>
      <c r="L39" s="9">
        <v>0</v>
      </c>
      <c r="M39" s="174" t="s">
        <v>74</v>
      </c>
      <c r="N39" s="9">
        <v>0</v>
      </c>
      <c r="O39" s="8" t="s">
        <v>74</v>
      </c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6"/>
      <c r="K40" s="168"/>
      <c r="L40" s="168"/>
      <c r="M40" s="173"/>
      <c r="N40" s="15"/>
      <c r="O40" s="15"/>
    </row>
    <row r="41" spans="1:15">
      <c r="A41" s="7" t="s">
        <v>66</v>
      </c>
    </row>
    <row r="42" spans="1:15">
      <c r="A42" s="1" t="s">
        <v>22</v>
      </c>
      <c r="B42" s="8">
        <v>62311</v>
      </c>
      <c r="C42" s="1">
        <v>268</v>
      </c>
      <c r="D42" s="1">
        <v>6</v>
      </c>
      <c r="E42" s="1">
        <v>8</v>
      </c>
      <c r="F42" s="9">
        <v>3</v>
      </c>
      <c r="G42" s="9">
        <v>19</v>
      </c>
      <c r="H42" s="9">
        <v>3</v>
      </c>
      <c r="I42" s="9">
        <v>22</v>
      </c>
      <c r="J42" s="11">
        <v>15.6</v>
      </c>
      <c r="K42" s="9">
        <v>625</v>
      </c>
      <c r="L42" s="8">
        <v>3168</v>
      </c>
      <c r="M42" s="10" t="s">
        <v>73</v>
      </c>
      <c r="N42" s="8">
        <v>3168</v>
      </c>
      <c r="O42" s="1" t="s">
        <v>73</v>
      </c>
    </row>
    <row r="43" spans="1:15">
      <c r="A43" s="1" t="s">
        <v>35</v>
      </c>
      <c r="B43" s="8">
        <v>67761</v>
      </c>
      <c r="C43" s="1">
        <v>81.5</v>
      </c>
      <c r="D43" s="1">
        <v>6</v>
      </c>
      <c r="E43" s="1">
        <v>2</v>
      </c>
      <c r="F43" s="9">
        <v>1</v>
      </c>
      <c r="G43" s="9">
        <v>6</v>
      </c>
      <c r="H43" s="9">
        <v>8</v>
      </c>
      <c r="I43" s="9">
        <v>14</v>
      </c>
      <c r="J43" s="11">
        <v>12.7</v>
      </c>
      <c r="K43" s="9">
        <v>508</v>
      </c>
      <c r="L43" s="9">
        <v>350</v>
      </c>
      <c r="M43" s="10" t="s">
        <v>73</v>
      </c>
      <c r="N43" s="9">
        <v>350</v>
      </c>
      <c r="O43" s="1" t="s">
        <v>73</v>
      </c>
    </row>
    <row r="44" spans="1:15">
      <c r="A44" s="1" t="s">
        <v>49</v>
      </c>
      <c r="B44" s="8">
        <v>68978</v>
      </c>
      <c r="C44" s="1">
        <v>235</v>
      </c>
      <c r="D44" s="1">
        <v>6</v>
      </c>
      <c r="E44" s="1">
        <v>9</v>
      </c>
      <c r="F44" s="9">
        <v>1</v>
      </c>
      <c r="G44" s="9">
        <v>15</v>
      </c>
      <c r="H44" s="9">
        <v>4.5</v>
      </c>
      <c r="I44" s="9">
        <v>19.5</v>
      </c>
      <c r="J44" s="11">
        <v>19.5</v>
      </c>
      <c r="K44" s="9">
        <v>778</v>
      </c>
      <c r="L44" s="9">
        <v>0</v>
      </c>
      <c r="M44" s="10" t="s">
        <v>72</v>
      </c>
      <c r="N44" s="9">
        <v>0</v>
      </c>
      <c r="O44" s="1" t="s">
        <v>72</v>
      </c>
    </row>
    <row r="45" spans="1:15">
      <c r="A45" s="1" t="s">
        <v>50</v>
      </c>
      <c r="B45" s="8">
        <v>64004</v>
      </c>
      <c r="C45" s="1">
        <v>326</v>
      </c>
      <c r="D45" s="1">
        <v>6</v>
      </c>
      <c r="E45" s="1">
        <v>11</v>
      </c>
      <c r="F45" s="9">
        <v>2</v>
      </c>
      <c r="G45" s="9">
        <v>16</v>
      </c>
      <c r="H45" s="9">
        <v>4</v>
      </c>
      <c r="I45" s="9">
        <v>20</v>
      </c>
      <c r="J45" s="11">
        <v>11.1</v>
      </c>
      <c r="K45" s="9">
        <v>444</v>
      </c>
      <c r="L45" s="9">
        <v>50</v>
      </c>
      <c r="M45" s="10" t="s">
        <v>73</v>
      </c>
      <c r="N45" s="9">
        <v>50</v>
      </c>
      <c r="O45" s="1" t="s">
        <v>73</v>
      </c>
    </row>
    <row r="46" spans="1:15">
      <c r="A46" s="1" t="s">
        <v>56</v>
      </c>
      <c r="B46" s="8">
        <v>74934</v>
      </c>
      <c r="C46" s="1">
        <v>109</v>
      </c>
      <c r="D46" s="1">
        <v>6</v>
      </c>
      <c r="E46" s="1">
        <v>2</v>
      </c>
      <c r="F46" s="9">
        <v>6</v>
      </c>
      <c r="G46" s="9">
        <v>30</v>
      </c>
      <c r="H46" s="9">
        <v>1</v>
      </c>
      <c r="I46" s="9">
        <v>31</v>
      </c>
      <c r="J46" s="11">
        <v>24.4</v>
      </c>
      <c r="K46" s="9">
        <v>975</v>
      </c>
      <c r="L46" s="9">
        <v>292</v>
      </c>
      <c r="M46" s="174" t="s">
        <v>74</v>
      </c>
      <c r="N46" s="9">
        <v>292</v>
      </c>
      <c r="O46" s="8" t="s">
        <v>74</v>
      </c>
    </row>
    <row r="47" spans="1:15">
      <c r="A47" s="1" t="s">
        <v>57</v>
      </c>
      <c r="B47" s="8">
        <v>76423</v>
      </c>
      <c r="C47" s="1">
        <v>311</v>
      </c>
      <c r="D47" s="1">
        <v>6</v>
      </c>
      <c r="E47" s="1">
        <v>10</v>
      </c>
      <c r="F47" s="9">
        <v>1</v>
      </c>
      <c r="G47" s="9">
        <v>18</v>
      </c>
      <c r="H47" s="9">
        <v>25</v>
      </c>
      <c r="I47" s="9">
        <v>43</v>
      </c>
      <c r="J47" s="11">
        <v>21.6</v>
      </c>
      <c r="K47" s="9">
        <v>864</v>
      </c>
      <c r="L47" s="8">
        <v>2080</v>
      </c>
      <c r="M47" s="10" t="s">
        <v>73</v>
      </c>
      <c r="N47" s="8">
        <v>2080</v>
      </c>
      <c r="O47" s="1" t="s">
        <v>73</v>
      </c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6"/>
      <c r="K48" s="168"/>
      <c r="L48" s="168"/>
      <c r="M48" s="173"/>
      <c r="N48" s="15"/>
      <c r="O48" s="15"/>
    </row>
    <row r="49" spans="1:15">
      <c r="A49" s="7" t="s">
        <v>67</v>
      </c>
    </row>
    <row r="50" spans="1:15">
      <c r="A50" s="1" t="s">
        <v>36</v>
      </c>
      <c r="B50" s="8">
        <v>106311</v>
      </c>
      <c r="C50" s="1">
        <v>114</v>
      </c>
      <c r="D50" s="1">
        <v>6</v>
      </c>
      <c r="E50" s="1">
        <v>2</v>
      </c>
      <c r="F50" s="9">
        <v>2</v>
      </c>
      <c r="G50" s="9">
        <v>23</v>
      </c>
      <c r="H50" s="9">
        <v>4</v>
      </c>
      <c r="I50" s="9">
        <v>27</v>
      </c>
      <c r="J50" s="11">
        <v>23.8</v>
      </c>
      <c r="K50" s="9">
        <v>951</v>
      </c>
      <c r="L50" s="8">
        <v>3676</v>
      </c>
      <c r="M50" s="10" t="s">
        <v>71</v>
      </c>
      <c r="N50" s="8">
        <v>3676</v>
      </c>
      <c r="O50" s="1" t="s">
        <v>71</v>
      </c>
    </row>
    <row r="51" spans="1:15">
      <c r="A51" s="1" t="s">
        <v>39</v>
      </c>
      <c r="B51" s="8">
        <v>95203</v>
      </c>
      <c r="C51" s="1">
        <v>247</v>
      </c>
      <c r="D51" s="1">
        <v>6</v>
      </c>
      <c r="E51" s="1">
        <v>5</v>
      </c>
      <c r="F51" s="9">
        <v>5</v>
      </c>
      <c r="G51" s="9">
        <v>33</v>
      </c>
      <c r="H51" s="9">
        <v>9</v>
      </c>
      <c r="I51" s="9">
        <v>42</v>
      </c>
      <c r="J51" s="11">
        <v>34</v>
      </c>
      <c r="K51" s="8">
        <v>1361</v>
      </c>
      <c r="L51" s="8">
        <v>1400</v>
      </c>
      <c r="M51" s="174" t="s">
        <v>74</v>
      </c>
      <c r="N51" s="8">
        <v>1400</v>
      </c>
      <c r="O51" s="8" t="s">
        <v>74</v>
      </c>
    </row>
    <row r="52" spans="1:15">
      <c r="A52" s="1" t="s">
        <v>42</v>
      </c>
      <c r="B52" s="8">
        <v>80261</v>
      </c>
      <c r="C52" s="1">
        <v>54</v>
      </c>
      <c r="D52" s="1">
        <v>6</v>
      </c>
      <c r="E52" s="1">
        <v>1</v>
      </c>
      <c r="F52" s="9">
        <v>2</v>
      </c>
      <c r="G52" s="9">
        <v>2</v>
      </c>
      <c r="H52" s="9">
        <v>17</v>
      </c>
      <c r="I52" s="9">
        <v>19</v>
      </c>
      <c r="J52" s="11">
        <v>18</v>
      </c>
      <c r="K52" s="9">
        <v>720</v>
      </c>
      <c r="L52" s="9">
        <v>500</v>
      </c>
      <c r="M52" s="174" t="s">
        <v>74</v>
      </c>
      <c r="N52" s="9">
        <v>500</v>
      </c>
      <c r="O52" s="8" t="s">
        <v>74</v>
      </c>
    </row>
    <row r="53" spans="1:15">
      <c r="A53" s="1" t="s">
        <v>43</v>
      </c>
      <c r="B53" s="8">
        <v>92690</v>
      </c>
      <c r="C53" s="1">
        <v>437.5</v>
      </c>
      <c r="D53" s="1">
        <v>6</v>
      </c>
      <c r="E53" s="1">
        <v>13</v>
      </c>
      <c r="F53" s="9">
        <v>2</v>
      </c>
      <c r="G53" s="9">
        <v>15</v>
      </c>
      <c r="H53" s="9">
        <v>26</v>
      </c>
      <c r="I53" s="9">
        <v>41</v>
      </c>
      <c r="J53" s="11">
        <v>33.5</v>
      </c>
      <c r="K53" s="8">
        <v>1341</v>
      </c>
      <c r="L53" s="9">
        <v>707</v>
      </c>
      <c r="M53" s="174" t="s">
        <v>74</v>
      </c>
      <c r="N53" s="9">
        <v>707</v>
      </c>
      <c r="O53" s="8" t="s">
        <v>74</v>
      </c>
    </row>
    <row r="54" spans="1:15">
      <c r="A54" s="1" t="s">
        <v>46</v>
      </c>
      <c r="B54" s="8">
        <v>104158</v>
      </c>
      <c r="C54" s="1">
        <v>411</v>
      </c>
      <c r="D54" s="1">
        <v>6</v>
      </c>
      <c r="E54" s="1">
        <v>13</v>
      </c>
      <c r="F54" s="9">
        <v>3</v>
      </c>
      <c r="G54" s="9">
        <v>22</v>
      </c>
      <c r="H54" s="9">
        <v>3</v>
      </c>
      <c r="I54" s="9">
        <v>25</v>
      </c>
      <c r="J54" s="11">
        <v>20.2</v>
      </c>
      <c r="K54" s="9">
        <v>806</v>
      </c>
      <c r="L54" s="8">
        <v>2611</v>
      </c>
      <c r="M54" s="10" t="s">
        <v>73</v>
      </c>
      <c r="N54" s="8">
        <v>2611</v>
      </c>
      <c r="O54" s="1" t="s">
        <v>73</v>
      </c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6"/>
      <c r="K55" s="168"/>
      <c r="L55" s="168"/>
      <c r="M55" s="173"/>
      <c r="N55" s="15"/>
      <c r="O55" s="15"/>
    </row>
    <row r="56" spans="1:15">
      <c r="A56" s="7" t="s">
        <v>68</v>
      </c>
    </row>
    <row r="57" spans="1:15">
      <c r="A57" s="1" t="s">
        <v>19</v>
      </c>
      <c r="B57" s="8">
        <v>213875</v>
      </c>
      <c r="C57" s="1">
        <v>700</v>
      </c>
      <c r="D57" s="1">
        <v>6</v>
      </c>
      <c r="E57" s="1">
        <v>20</v>
      </c>
      <c r="F57" s="9">
        <v>8</v>
      </c>
      <c r="G57" s="9">
        <v>91</v>
      </c>
      <c r="H57" s="9">
        <v>12</v>
      </c>
      <c r="I57" s="9">
        <v>103</v>
      </c>
      <c r="J57" s="11">
        <v>76.2</v>
      </c>
      <c r="K57" s="8">
        <v>3048</v>
      </c>
      <c r="L57" s="8">
        <v>3476</v>
      </c>
      <c r="M57" s="10" t="s">
        <v>73</v>
      </c>
      <c r="N57" s="8">
        <v>3476</v>
      </c>
      <c r="O57" s="1" t="s">
        <v>73</v>
      </c>
    </row>
    <row r="58" spans="1:15">
      <c r="A58" s="1" t="s">
        <v>25</v>
      </c>
      <c r="B58" s="8">
        <v>282974</v>
      </c>
      <c r="C58" s="1">
        <v>612.5</v>
      </c>
      <c r="D58" s="1">
        <v>7</v>
      </c>
      <c r="E58" s="1">
        <v>13</v>
      </c>
      <c r="F58" s="9">
        <v>18</v>
      </c>
      <c r="G58" s="9">
        <v>23</v>
      </c>
      <c r="H58" s="9">
        <v>112</v>
      </c>
      <c r="I58" s="9">
        <v>135</v>
      </c>
      <c r="J58" s="11">
        <v>91</v>
      </c>
      <c r="K58" s="8">
        <v>3639</v>
      </c>
      <c r="L58" s="8">
        <v>13185</v>
      </c>
      <c r="M58" s="174" t="s">
        <v>74</v>
      </c>
      <c r="N58" s="8">
        <v>13185</v>
      </c>
      <c r="O58" s="8" t="s">
        <v>74</v>
      </c>
    </row>
    <row r="59" spans="1:15">
      <c r="A59" s="1" t="s">
        <v>29</v>
      </c>
      <c r="B59" s="8">
        <v>187105</v>
      </c>
      <c r="C59" s="1">
        <v>404</v>
      </c>
      <c r="D59" s="1">
        <v>6</v>
      </c>
      <c r="E59" s="1">
        <v>9</v>
      </c>
      <c r="F59" s="9">
        <v>7</v>
      </c>
      <c r="G59" s="9">
        <v>8</v>
      </c>
      <c r="H59" s="9">
        <v>53</v>
      </c>
      <c r="I59" s="9">
        <v>61</v>
      </c>
      <c r="J59" s="11">
        <v>53.9</v>
      </c>
      <c r="K59" s="8">
        <v>2157</v>
      </c>
      <c r="L59" s="10" t="s">
        <v>75</v>
      </c>
      <c r="M59" s="174" t="s">
        <v>74</v>
      </c>
      <c r="N59" s="10">
        <v>0</v>
      </c>
      <c r="O59" s="8" t="s">
        <v>74</v>
      </c>
    </row>
    <row r="60" spans="1:15">
      <c r="A60" s="1" t="s">
        <v>32</v>
      </c>
      <c r="B60" s="8">
        <v>162246</v>
      </c>
      <c r="C60" s="1">
        <v>456</v>
      </c>
      <c r="D60" s="1">
        <v>6</v>
      </c>
      <c r="E60" s="1">
        <v>8</v>
      </c>
      <c r="F60" s="9">
        <v>10</v>
      </c>
      <c r="G60" s="9">
        <v>11</v>
      </c>
      <c r="H60" s="9">
        <v>73</v>
      </c>
      <c r="I60" s="9">
        <v>84</v>
      </c>
      <c r="J60" s="11">
        <v>64.599999999999994</v>
      </c>
      <c r="K60" s="8">
        <v>2583</v>
      </c>
      <c r="L60" s="8">
        <v>8859</v>
      </c>
      <c r="M60" s="174" t="s">
        <v>74</v>
      </c>
      <c r="N60" s="8">
        <v>8859</v>
      </c>
      <c r="O60" s="8" t="s">
        <v>74</v>
      </c>
    </row>
    <row r="61" spans="1:15">
      <c r="A61" s="1" t="s">
        <v>31</v>
      </c>
      <c r="B61" s="8">
        <v>245285</v>
      </c>
      <c r="C61" s="1">
        <v>741</v>
      </c>
      <c r="D61" s="1">
        <v>7</v>
      </c>
      <c r="E61" s="1">
        <v>15</v>
      </c>
      <c r="F61" s="9">
        <v>4</v>
      </c>
      <c r="G61" s="9">
        <v>37</v>
      </c>
      <c r="H61" s="9">
        <v>56</v>
      </c>
      <c r="I61" s="9">
        <v>93</v>
      </c>
      <c r="J61" s="11">
        <v>91.2</v>
      </c>
      <c r="K61" s="8">
        <v>3647</v>
      </c>
      <c r="L61" s="8">
        <v>2500</v>
      </c>
      <c r="M61" s="174" t="s">
        <v>74</v>
      </c>
      <c r="N61" s="8">
        <v>2500</v>
      </c>
      <c r="O61" s="8" t="s">
        <v>74</v>
      </c>
    </row>
    <row r="62" spans="1:15">
      <c r="A62" s="15"/>
      <c r="B62" s="15"/>
      <c r="C62" s="15"/>
      <c r="D62" s="15"/>
      <c r="E62" s="15"/>
      <c r="F62" s="15"/>
      <c r="G62" s="15"/>
      <c r="H62" s="15"/>
      <c r="I62" s="15"/>
      <c r="J62" s="16"/>
      <c r="K62" s="168"/>
      <c r="L62" s="168"/>
      <c r="M62" s="173"/>
      <c r="N62" s="15"/>
      <c r="O62" s="15"/>
    </row>
    <row r="63" spans="1:15">
      <c r="A63" s="7" t="s">
        <v>69</v>
      </c>
    </row>
    <row r="64" spans="1:15">
      <c r="A64" s="1" t="s">
        <v>16</v>
      </c>
      <c r="B64" s="8">
        <v>3392</v>
      </c>
      <c r="C64" s="1">
        <v>42</v>
      </c>
      <c r="D64" s="1">
        <v>6</v>
      </c>
      <c r="E64" s="1">
        <v>1</v>
      </c>
      <c r="F64" s="9">
        <v>0</v>
      </c>
      <c r="G64" s="9">
        <v>1</v>
      </c>
      <c r="H64" s="9">
        <v>1</v>
      </c>
      <c r="I64" s="9">
        <v>2</v>
      </c>
      <c r="J64" s="11">
        <v>2</v>
      </c>
      <c r="K64" s="9">
        <v>80</v>
      </c>
      <c r="L64" s="9">
        <v>0</v>
      </c>
      <c r="M64" s="10" t="s">
        <v>70</v>
      </c>
      <c r="N64" s="9">
        <v>0</v>
      </c>
      <c r="O64" s="1" t="s">
        <v>70</v>
      </c>
    </row>
    <row r="65" spans="1:15">
      <c r="A65" s="1" t="s">
        <v>38</v>
      </c>
      <c r="B65" s="8">
        <v>14792</v>
      </c>
      <c r="C65" s="1">
        <v>51</v>
      </c>
      <c r="D65" s="1">
        <v>6</v>
      </c>
      <c r="E65" s="1">
        <v>1</v>
      </c>
      <c r="F65" s="9">
        <v>0</v>
      </c>
      <c r="G65" s="9">
        <v>3</v>
      </c>
      <c r="H65" s="9">
        <v>5</v>
      </c>
      <c r="I65" s="9">
        <v>8</v>
      </c>
      <c r="J65" s="11">
        <v>6</v>
      </c>
      <c r="K65" s="9">
        <v>238</v>
      </c>
      <c r="L65" s="8">
        <v>1040</v>
      </c>
      <c r="M65" s="10" t="s">
        <v>72</v>
      </c>
      <c r="N65" s="8">
        <v>1040</v>
      </c>
      <c r="O65" s="1" t="s">
        <v>72</v>
      </c>
    </row>
    <row r="66" spans="1:15">
      <c r="A66" s="15"/>
      <c r="B66" s="15"/>
      <c r="C66" s="15"/>
      <c r="D66" s="15"/>
      <c r="E66" s="15"/>
      <c r="F66" s="15"/>
      <c r="G66" s="15"/>
      <c r="H66" s="15"/>
      <c r="I66" s="15"/>
      <c r="J66" s="16"/>
      <c r="K66" s="168"/>
      <c r="L66" s="168"/>
      <c r="M66" s="173"/>
      <c r="N66" s="15"/>
      <c r="O66" s="15"/>
    </row>
    <row r="67" spans="1:15">
      <c r="A67" s="12" t="s">
        <v>77</v>
      </c>
      <c r="B67" s="13">
        <f>SUM(B4:B61)</f>
        <v>2967297</v>
      </c>
      <c r="C67" s="13">
        <f t="shared" ref="C67:L67" si="0">SUM(C4:C66)</f>
        <v>8661.5</v>
      </c>
      <c r="D67" s="13">
        <f t="shared" si="0"/>
        <v>292</v>
      </c>
      <c r="E67" s="13">
        <f t="shared" si="0"/>
        <v>237</v>
      </c>
      <c r="F67" s="13">
        <f t="shared" si="0"/>
        <v>121.5</v>
      </c>
      <c r="G67" s="13">
        <f t="shared" si="0"/>
        <v>565.64</v>
      </c>
      <c r="H67" s="13">
        <f t="shared" si="0"/>
        <v>576.66</v>
      </c>
      <c r="I67" s="13">
        <f t="shared" si="0"/>
        <v>1142.3</v>
      </c>
      <c r="J67" s="14">
        <f t="shared" si="0"/>
        <v>890.6</v>
      </c>
      <c r="K67" s="13">
        <f t="shared" si="0"/>
        <v>35801.75</v>
      </c>
      <c r="L67" s="13">
        <f t="shared" si="0"/>
        <v>66033.5</v>
      </c>
      <c r="N67" s="8">
        <f>SUM(N4:N66)</f>
        <v>66033.5</v>
      </c>
    </row>
    <row r="69" spans="1:15">
      <c r="A69" s="306" t="s">
        <v>695</v>
      </c>
    </row>
  </sheetData>
  <pageMargins left="0.7" right="0.7" top="0.75" bottom="0.75" header="0.3" footer="0.3"/>
  <pageSetup scale="75" orientation="landscape" verticalDpi="0" r:id="rId1"/>
  <headerFooter>
    <oddHeader>&amp;C&amp;"Arial,Bold"&amp;12Public Library System Operations FY11</oddHeader>
    <oddFooter>&amp;L&amp;8Mississippi Public Library Statistics, FY11, Public Library Operations</oddFooter>
  </headerFooter>
  <rowBreaks count="1" manualBreakCount="1">
    <brk id="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F161"/>
  <sheetViews>
    <sheetView workbookViewId="0">
      <selection activeCell="B24" sqref="B24"/>
    </sheetView>
  </sheetViews>
  <sheetFormatPr defaultRowHeight="12.75"/>
  <cols>
    <col min="1" max="1" width="15.7109375" style="194" customWidth="1"/>
    <col min="2" max="2" width="57.42578125" style="194" bestFit="1" customWidth="1"/>
    <col min="3" max="3" width="11.85546875" style="194" customWidth="1"/>
    <col min="4" max="4" width="17" style="194" customWidth="1"/>
    <col min="5" max="5" width="17" style="263" customWidth="1"/>
    <col min="6" max="6" width="17" style="195" customWidth="1"/>
  </cols>
  <sheetData>
    <row r="1" spans="1:6" ht="51">
      <c r="A1" s="270" t="s">
        <v>358</v>
      </c>
      <c r="B1" s="271" t="s">
        <v>383</v>
      </c>
      <c r="C1" s="272" t="s">
        <v>692</v>
      </c>
      <c r="D1" s="314" t="s">
        <v>691</v>
      </c>
      <c r="E1" s="273" t="s">
        <v>690</v>
      </c>
      <c r="F1" s="315" t="s">
        <v>689</v>
      </c>
    </row>
    <row r="2" spans="1:6">
      <c r="A2" s="316"/>
      <c r="B2" s="286"/>
      <c r="C2" s="286"/>
      <c r="D2" s="286"/>
      <c r="E2" s="317"/>
      <c r="F2" s="289"/>
    </row>
    <row r="3" spans="1:6">
      <c r="A3" s="276" t="s">
        <v>374</v>
      </c>
      <c r="B3" s="274" t="s">
        <v>44</v>
      </c>
      <c r="C3" s="277">
        <v>32297</v>
      </c>
      <c r="D3" s="278">
        <v>0</v>
      </c>
      <c r="E3" s="265">
        <v>235579420</v>
      </c>
      <c r="F3" s="275">
        <f t="shared" ref="F3:F30" si="0">(D3/E3)</f>
        <v>0</v>
      </c>
    </row>
    <row r="4" spans="1:6">
      <c r="A4" s="279" t="s">
        <v>333</v>
      </c>
      <c r="B4" s="274" t="s">
        <v>46</v>
      </c>
      <c r="C4" s="277">
        <v>37057</v>
      </c>
      <c r="D4" s="280">
        <v>143100</v>
      </c>
      <c r="E4" s="266">
        <v>193069735</v>
      </c>
      <c r="F4" s="275">
        <f t="shared" si="0"/>
        <v>7.4118297204893348E-4</v>
      </c>
    </row>
    <row r="5" spans="1:6">
      <c r="A5" s="281" t="s">
        <v>338</v>
      </c>
      <c r="B5" s="282" t="s">
        <v>49</v>
      </c>
      <c r="C5" s="283">
        <v>13131</v>
      </c>
      <c r="D5" s="278">
        <v>92204</v>
      </c>
      <c r="E5" s="267">
        <v>93078216</v>
      </c>
      <c r="F5" s="284">
        <f t="shared" si="0"/>
        <v>9.9060772716142299E-4</v>
      </c>
    </row>
    <row r="6" spans="1:6">
      <c r="A6" s="285" t="s">
        <v>326</v>
      </c>
      <c r="B6" s="286" t="s">
        <v>43</v>
      </c>
      <c r="C6" s="287">
        <v>19564</v>
      </c>
      <c r="D6" s="288">
        <v>240806</v>
      </c>
      <c r="E6" s="268">
        <v>186041258</v>
      </c>
      <c r="F6" s="289">
        <f t="shared" si="0"/>
        <v>1.2943688007097866E-3</v>
      </c>
    </row>
    <row r="7" spans="1:6">
      <c r="A7" s="279" t="s">
        <v>291</v>
      </c>
      <c r="B7" s="274" t="s">
        <v>14</v>
      </c>
      <c r="C7" s="277">
        <v>8729</v>
      </c>
      <c r="D7" s="280">
        <v>69631</v>
      </c>
      <c r="E7" s="266">
        <v>67376887</v>
      </c>
      <c r="F7" s="275">
        <f t="shared" si="0"/>
        <v>1.0334552856382337E-3</v>
      </c>
    </row>
    <row r="8" spans="1:6">
      <c r="A8" s="279" t="s">
        <v>363</v>
      </c>
      <c r="B8" s="274" t="s">
        <v>17</v>
      </c>
      <c r="C8" s="277">
        <v>34145</v>
      </c>
      <c r="D8" s="280">
        <v>292100</v>
      </c>
      <c r="E8" s="266">
        <v>299807601</v>
      </c>
      <c r="F8" s="275">
        <f t="shared" si="0"/>
        <v>9.7429150904015938E-4</v>
      </c>
    </row>
    <row r="9" spans="1:6">
      <c r="A9" s="281" t="s">
        <v>302</v>
      </c>
      <c r="B9" s="282" t="s">
        <v>22</v>
      </c>
      <c r="C9" s="283">
        <v>14962</v>
      </c>
      <c r="D9" s="278">
        <v>68308</v>
      </c>
      <c r="E9" s="267">
        <v>81929473</v>
      </c>
      <c r="F9" s="284">
        <f t="shared" si="0"/>
        <v>8.3374147908897209E-4</v>
      </c>
    </row>
    <row r="10" spans="1:6">
      <c r="A10" s="285" t="s">
        <v>294</v>
      </c>
      <c r="B10" s="286" t="s">
        <v>15</v>
      </c>
      <c r="C10" s="287">
        <v>10597</v>
      </c>
      <c r="D10" s="288">
        <v>68500</v>
      </c>
      <c r="E10" s="268">
        <v>72446801</v>
      </c>
      <c r="F10" s="289">
        <f t="shared" si="0"/>
        <v>9.455213902405435E-4</v>
      </c>
    </row>
    <row r="11" spans="1:6">
      <c r="A11" s="281" t="s">
        <v>303</v>
      </c>
      <c r="B11" s="282" t="s">
        <v>22</v>
      </c>
      <c r="C11" s="283">
        <v>17392</v>
      </c>
      <c r="D11" s="278">
        <v>69000</v>
      </c>
      <c r="E11" s="267">
        <v>86523213</v>
      </c>
      <c r="F11" s="284">
        <f t="shared" si="0"/>
        <v>7.9747385247933413E-4</v>
      </c>
    </row>
    <row r="12" spans="1:6">
      <c r="A12" s="279" t="s">
        <v>351</v>
      </c>
      <c r="B12" s="274" t="s">
        <v>57</v>
      </c>
      <c r="C12" s="277">
        <v>8547</v>
      </c>
      <c r="D12" s="280">
        <v>47000</v>
      </c>
      <c r="E12" s="266">
        <v>230546724</v>
      </c>
      <c r="F12" s="275">
        <f t="shared" si="0"/>
        <v>2.0386323077833021E-4</v>
      </c>
    </row>
    <row r="13" spans="1:6">
      <c r="A13" s="281" t="s">
        <v>312</v>
      </c>
      <c r="B13" s="290" t="s">
        <v>28</v>
      </c>
      <c r="C13" s="283">
        <v>9604</v>
      </c>
      <c r="D13" s="278">
        <v>47250</v>
      </c>
      <c r="E13" s="267">
        <v>68618894</v>
      </c>
      <c r="F13" s="284">
        <f t="shared" si="0"/>
        <v>6.8858585799998467E-4</v>
      </c>
    </row>
    <row r="14" spans="1:6">
      <c r="A14" s="285" t="s">
        <v>360</v>
      </c>
      <c r="B14" s="286" t="s">
        <v>23</v>
      </c>
      <c r="C14" s="287">
        <v>16732</v>
      </c>
      <c r="D14" s="288">
        <v>100000</v>
      </c>
      <c r="E14" s="268">
        <v>168108822</v>
      </c>
      <c r="F14" s="289">
        <f t="shared" si="0"/>
        <v>5.9485277935027105E-4</v>
      </c>
    </row>
    <row r="15" spans="1:6">
      <c r="A15" s="279" t="s">
        <v>352</v>
      </c>
      <c r="B15" s="274" t="s">
        <v>57</v>
      </c>
      <c r="C15" s="277">
        <v>20634</v>
      </c>
      <c r="D15" s="280">
        <v>78882</v>
      </c>
      <c r="E15" s="266">
        <v>137875065</v>
      </c>
      <c r="F15" s="275">
        <f t="shared" si="0"/>
        <v>5.7212665683965412E-4</v>
      </c>
    </row>
    <row r="16" spans="1:6">
      <c r="A16" s="279" t="s">
        <v>293</v>
      </c>
      <c r="B16" s="274" t="s">
        <v>18</v>
      </c>
      <c r="C16" s="277">
        <v>26151</v>
      </c>
      <c r="D16" s="280">
        <v>190500</v>
      </c>
      <c r="E16" s="266">
        <v>192785219</v>
      </c>
      <c r="F16" s="275">
        <f t="shared" si="0"/>
        <v>9.8814629559333591E-4</v>
      </c>
    </row>
    <row r="17" spans="1:6">
      <c r="A17" s="279" t="s">
        <v>687</v>
      </c>
      <c r="B17" s="274" t="s">
        <v>21</v>
      </c>
      <c r="C17" s="277">
        <v>29449</v>
      </c>
      <c r="D17" s="280">
        <v>99000</v>
      </c>
      <c r="E17" s="266">
        <v>199722997</v>
      </c>
      <c r="F17" s="275">
        <f t="shared" si="0"/>
        <v>4.9568653328389617E-4</v>
      </c>
    </row>
    <row r="18" spans="1:6">
      <c r="A18" s="285" t="s">
        <v>688</v>
      </c>
      <c r="B18" s="286" t="s">
        <v>50</v>
      </c>
      <c r="C18" s="287">
        <v>19568</v>
      </c>
      <c r="D18" s="288">
        <v>0</v>
      </c>
      <c r="E18" s="268">
        <v>202961571</v>
      </c>
      <c r="F18" s="289">
        <f t="shared" si="0"/>
        <v>0</v>
      </c>
    </row>
    <row r="19" spans="1:6">
      <c r="A19" s="279" t="s">
        <v>306</v>
      </c>
      <c r="B19" s="274" t="s">
        <v>25</v>
      </c>
      <c r="C19" s="277">
        <v>161252</v>
      </c>
      <c r="D19" s="280">
        <v>1311000</v>
      </c>
      <c r="E19" s="266">
        <v>1508908260</v>
      </c>
      <c r="F19" s="275">
        <f t="shared" si="0"/>
        <v>8.6884009767432778E-4</v>
      </c>
    </row>
    <row r="20" spans="1:6">
      <c r="A20" s="279" t="s">
        <v>350</v>
      </c>
      <c r="B20" s="291" t="s">
        <v>91</v>
      </c>
      <c r="C20" s="277">
        <v>74934</v>
      </c>
      <c r="D20" s="280">
        <v>716682</v>
      </c>
      <c r="E20" s="266">
        <v>547021776</v>
      </c>
      <c r="F20" s="275">
        <f t="shared" si="0"/>
        <v>1.3101525961920755E-3</v>
      </c>
    </row>
    <row r="21" spans="1:6">
      <c r="A21" s="292" t="s">
        <v>323</v>
      </c>
      <c r="B21" s="282" t="s">
        <v>37</v>
      </c>
      <c r="C21" s="283">
        <v>8118</v>
      </c>
      <c r="D21" s="278">
        <v>56000</v>
      </c>
      <c r="E21" s="267">
        <v>58313157</v>
      </c>
      <c r="F21" s="284">
        <f t="shared" si="0"/>
        <v>9.603321596873927E-4</v>
      </c>
    </row>
    <row r="22" spans="1:6">
      <c r="A22" s="285" t="s">
        <v>316</v>
      </c>
      <c r="B22" s="286" t="s">
        <v>32</v>
      </c>
      <c r="C22" s="287">
        <v>22578</v>
      </c>
      <c r="D22" s="288">
        <v>124664</v>
      </c>
      <c r="E22" s="268">
        <v>156131859</v>
      </c>
      <c r="F22" s="289">
        <f t="shared" si="0"/>
        <v>7.9845331246584342E-4</v>
      </c>
    </row>
    <row r="23" spans="1:6">
      <c r="A23" s="279" t="s">
        <v>342</v>
      </c>
      <c r="B23" s="274" t="s">
        <v>50</v>
      </c>
      <c r="C23" s="277">
        <v>14400</v>
      </c>
      <c r="D23" s="280">
        <v>65000</v>
      </c>
      <c r="E23" s="266">
        <v>92141790</v>
      </c>
      <c r="F23" s="275">
        <f t="shared" si="0"/>
        <v>7.0543452650529141E-4</v>
      </c>
    </row>
    <row r="24" spans="1:6">
      <c r="A24" s="279" t="s">
        <v>203</v>
      </c>
      <c r="B24" s="274" t="s">
        <v>24</v>
      </c>
      <c r="C24" s="277">
        <v>21906</v>
      </c>
      <c r="D24" s="280">
        <v>85000</v>
      </c>
      <c r="E24" s="266">
        <v>171767110</v>
      </c>
      <c r="F24" s="275">
        <f t="shared" si="0"/>
        <v>4.9485608740811905E-4</v>
      </c>
    </row>
    <row r="25" spans="1:6">
      <c r="A25" s="279" t="s">
        <v>679</v>
      </c>
      <c r="B25" s="274" t="s">
        <v>27</v>
      </c>
      <c r="C25" s="277">
        <v>43929</v>
      </c>
      <c r="D25" s="280">
        <v>1044593</v>
      </c>
      <c r="E25" s="266">
        <v>522045664</v>
      </c>
      <c r="F25" s="275">
        <f t="shared" si="0"/>
        <v>2.0009609734063416E-3</v>
      </c>
    </row>
    <row r="26" spans="1:6">
      <c r="A26" s="293" t="s">
        <v>313</v>
      </c>
      <c r="B26" s="294" t="s">
        <v>38</v>
      </c>
      <c r="C26" s="287">
        <v>187105</v>
      </c>
      <c r="D26" s="295">
        <v>0</v>
      </c>
      <c r="E26" s="268">
        <v>1988255855</v>
      </c>
      <c r="F26" s="289">
        <f t="shared" si="0"/>
        <v>0</v>
      </c>
    </row>
    <row r="27" spans="1:6">
      <c r="A27" s="279" t="s">
        <v>313</v>
      </c>
      <c r="B27" s="274" t="s">
        <v>29</v>
      </c>
      <c r="C27" s="277">
        <v>187105</v>
      </c>
      <c r="D27" s="280">
        <v>881002</v>
      </c>
      <c r="E27" s="266">
        <v>1988255855</v>
      </c>
      <c r="F27" s="275">
        <f t="shared" si="0"/>
        <v>4.4310293254486605E-4</v>
      </c>
    </row>
    <row r="28" spans="1:6">
      <c r="A28" s="279" t="s">
        <v>315</v>
      </c>
      <c r="B28" s="274" t="s">
        <v>31</v>
      </c>
      <c r="C28" s="277">
        <v>245285</v>
      </c>
      <c r="D28" s="280">
        <v>1466130</v>
      </c>
      <c r="E28" s="266">
        <v>1851151619</v>
      </c>
      <c r="F28" s="275">
        <f t="shared" si="0"/>
        <v>7.9200967924605208E-4</v>
      </c>
    </row>
    <row r="29" spans="1:6">
      <c r="A29" s="296" t="s">
        <v>327</v>
      </c>
      <c r="B29" s="274" t="s">
        <v>43</v>
      </c>
      <c r="C29" s="277">
        <v>19198</v>
      </c>
      <c r="D29" s="280">
        <v>137803</v>
      </c>
      <c r="E29" s="266">
        <v>112821627</v>
      </c>
      <c r="F29" s="275">
        <f t="shared" si="0"/>
        <v>1.2214236194271512E-3</v>
      </c>
    </row>
    <row r="30" spans="1:6">
      <c r="A30" s="285" t="s">
        <v>314</v>
      </c>
      <c r="B30" s="286" t="s">
        <v>30</v>
      </c>
      <c r="C30" s="287">
        <v>9375</v>
      </c>
      <c r="D30" s="288">
        <v>42500</v>
      </c>
      <c r="E30" s="268">
        <v>73917237</v>
      </c>
      <c r="F30" s="289">
        <f t="shared" si="0"/>
        <v>5.749673787184442E-4</v>
      </c>
    </row>
    <row r="31" spans="1:6">
      <c r="A31" s="279" t="s">
        <v>344</v>
      </c>
      <c r="B31" s="274" t="s">
        <v>51</v>
      </c>
      <c r="C31" s="277">
        <v>1406</v>
      </c>
      <c r="D31" s="280">
        <v>4175</v>
      </c>
      <c r="E31" s="269">
        <v>0</v>
      </c>
      <c r="F31" s="297">
        <v>0</v>
      </c>
    </row>
    <row r="32" spans="1:6">
      <c r="A32" s="276" t="s">
        <v>320</v>
      </c>
      <c r="B32" s="274" t="s">
        <v>36</v>
      </c>
      <c r="C32" s="277">
        <v>23401</v>
      </c>
      <c r="D32" s="280">
        <v>92500</v>
      </c>
      <c r="E32" s="266">
        <v>114726917</v>
      </c>
      <c r="F32" s="275">
        <f t="shared" ref="F32:F63" si="1">(D32/E32)</f>
        <v>8.0626240483739318E-4</v>
      </c>
    </row>
    <row r="33" spans="1:6">
      <c r="A33" s="279" t="s">
        <v>225</v>
      </c>
      <c r="B33" s="274" t="s">
        <v>32</v>
      </c>
      <c r="C33" s="277">
        <v>139668</v>
      </c>
      <c r="D33" s="280">
        <v>2564705</v>
      </c>
      <c r="E33" s="265">
        <v>1506241099</v>
      </c>
      <c r="F33" s="275">
        <f t="shared" si="1"/>
        <v>1.702718775701127E-3</v>
      </c>
    </row>
    <row r="34" spans="1:6">
      <c r="A34" s="285" t="s">
        <v>684</v>
      </c>
      <c r="B34" s="286" t="s">
        <v>23</v>
      </c>
      <c r="C34" s="287">
        <v>17062</v>
      </c>
      <c r="D34" s="288">
        <v>119267</v>
      </c>
      <c r="E34" s="268">
        <v>159420567</v>
      </c>
      <c r="F34" s="289">
        <f t="shared" si="1"/>
        <v>7.4812806304973181E-4</v>
      </c>
    </row>
    <row r="35" spans="1:6">
      <c r="A35" s="281" t="s">
        <v>301</v>
      </c>
      <c r="B35" s="282" t="s">
        <v>21</v>
      </c>
      <c r="C35" s="283">
        <v>7726</v>
      </c>
      <c r="D35" s="278">
        <v>46911</v>
      </c>
      <c r="E35" s="267">
        <v>38593365</v>
      </c>
      <c r="F35" s="284">
        <f t="shared" si="1"/>
        <v>1.2155198179790749E-3</v>
      </c>
    </row>
    <row r="36" spans="1:6">
      <c r="A36" s="279" t="s">
        <v>346</v>
      </c>
      <c r="B36" s="274" t="s">
        <v>52</v>
      </c>
      <c r="C36" s="277">
        <v>12487</v>
      </c>
      <c r="D36" s="280">
        <v>95500</v>
      </c>
      <c r="E36" s="266">
        <v>92042008</v>
      </c>
      <c r="F36" s="275">
        <f t="shared" si="1"/>
        <v>1.0375697149066978E-3</v>
      </c>
    </row>
    <row r="37" spans="1:6">
      <c r="A37" s="279" t="s">
        <v>319</v>
      </c>
      <c r="B37" s="274" t="s">
        <v>35</v>
      </c>
      <c r="C37" s="277">
        <v>67761</v>
      </c>
      <c r="D37" s="280">
        <v>345000</v>
      </c>
      <c r="E37" s="266">
        <v>467240177</v>
      </c>
      <c r="F37" s="275">
        <f t="shared" si="1"/>
        <v>7.3837828376646642E-4</v>
      </c>
    </row>
    <row r="38" spans="1:6">
      <c r="A38" s="293" t="s">
        <v>317</v>
      </c>
      <c r="B38" s="286" t="s">
        <v>33</v>
      </c>
      <c r="C38" s="287">
        <v>10456</v>
      </c>
      <c r="D38" s="288">
        <v>37334</v>
      </c>
      <c r="E38" s="268">
        <v>52091117</v>
      </c>
      <c r="F38" s="289">
        <f t="shared" si="1"/>
        <v>7.1670569091463333E-4</v>
      </c>
    </row>
    <row r="39" spans="1:6">
      <c r="A39" s="279" t="s">
        <v>307</v>
      </c>
      <c r="B39" s="274" t="s">
        <v>25</v>
      </c>
      <c r="C39" s="277">
        <v>47351</v>
      </c>
      <c r="D39" s="280">
        <v>360000</v>
      </c>
      <c r="E39" s="266">
        <v>467297345</v>
      </c>
      <c r="F39" s="275">
        <f t="shared" si="1"/>
        <v>7.7038742858682411E-4</v>
      </c>
    </row>
    <row r="40" spans="1:6">
      <c r="A40" s="276" t="s">
        <v>318</v>
      </c>
      <c r="B40" s="274" t="s">
        <v>34</v>
      </c>
      <c r="C40" s="277">
        <v>55658</v>
      </c>
      <c r="D40" s="280">
        <v>571928</v>
      </c>
      <c r="E40" s="266">
        <v>482888447</v>
      </c>
      <c r="F40" s="275">
        <f t="shared" si="1"/>
        <v>1.1843894869574298E-3</v>
      </c>
    </row>
    <row r="41" spans="1:6">
      <c r="A41" s="276" t="s">
        <v>680</v>
      </c>
      <c r="B41" s="274" t="s">
        <v>42</v>
      </c>
      <c r="C41" s="277">
        <v>80261</v>
      </c>
      <c r="D41" s="280">
        <v>917103</v>
      </c>
      <c r="E41" s="266">
        <v>585653897</v>
      </c>
      <c r="F41" s="275">
        <f t="shared" si="1"/>
        <v>1.5659470630996245E-3</v>
      </c>
    </row>
    <row r="42" spans="1:6">
      <c r="A42" s="293" t="s">
        <v>322</v>
      </c>
      <c r="B42" s="286" t="s">
        <v>37</v>
      </c>
      <c r="C42" s="287">
        <v>12929</v>
      </c>
      <c r="D42" s="288">
        <v>132000</v>
      </c>
      <c r="E42" s="268">
        <v>123868301</v>
      </c>
      <c r="F42" s="289">
        <f t="shared" si="1"/>
        <v>1.065647941679607E-3</v>
      </c>
    </row>
    <row r="43" spans="1:6">
      <c r="A43" s="279" t="s">
        <v>328</v>
      </c>
      <c r="B43" s="274" t="s">
        <v>43</v>
      </c>
      <c r="C43" s="277">
        <v>23805</v>
      </c>
      <c r="D43" s="280">
        <v>177872</v>
      </c>
      <c r="E43" s="266">
        <v>118707751</v>
      </c>
      <c r="F43" s="275">
        <f t="shared" si="1"/>
        <v>1.4984025769302967E-3</v>
      </c>
    </row>
    <row r="44" spans="1:6">
      <c r="A44" s="281" t="s">
        <v>304</v>
      </c>
      <c r="B44" s="282" t="s">
        <v>22</v>
      </c>
      <c r="C44" s="283">
        <v>82910</v>
      </c>
      <c r="D44" s="278">
        <v>550</v>
      </c>
      <c r="E44" s="267">
        <v>764986510</v>
      </c>
      <c r="F44" s="284">
        <f t="shared" si="1"/>
        <v>7.1896692661939878E-7</v>
      </c>
    </row>
    <row r="45" spans="1:6">
      <c r="A45" s="279" t="s">
        <v>304</v>
      </c>
      <c r="B45" s="274" t="s">
        <v>57</v>
      </c>
      <c r="C45" s="277">
        <v>82910</v>
      </c>
      <c r="D45" s="280">
        <v>2500</v>
      </c>
      <c r="E45" s="266">
        <v>764986510</v>
      </c>
      <c r="F45" s="275">
        <f t="shared" si="1"/>
        <v>3.2680314846336308E-6</v>
      </c>
    </row>
    <row r="46" spans="1:6">
      <c r="A46" s="285" t="s">
        <v>304</v>
      </c>
      <c r="B46" s="286" t="s">
        <v>46</v>
      </c>
      <c r="C46" s="287">
        <v>82910</v>
      </c>
      <c r="D46" s="288">
        <v>20150</v>
      </c>
      <c r="E46" s="268">
        <v>764986510</v>
      </c>
      <c r="F46" s="289">
        <f t="shared" si="1"/>
        <v>2.6340333766147067E-5</v>
      </c>
    </row>
    <row r="47" spans="1:6">
      <c r="A47" s="292" t="s">
        <v>304</v>
      </c>
      <c r="B47" s="282" t="s">
        <v>36</v>
      </c>
      <c r="C47" s="283">
        <v>82910</v>
      </c>
      <c r="D47" s="278">
        <v>429160</v>
      </c>
      <c r="E47" s="267">
        <v>764986510</v>
      </c>
      <c r="F47" s="284">
        <f t="shared" si="1"/>
        <v>5.6100335677814763E-4</v>
      </c>
    </row>
    <row r="48" spans="1:6">
      <c r="A48" s="279" t="s">
        <v>310</v>
      </c>
      <c r="B48" s="274" t="s">
        <v>26</v>
      </c>
      <c r="C48" s="277">
        <v>32317</v>
      </c>
      <c r="D48" s="280">
        <v>171935</v>
      </c>
      <c r="E48" s="266">
        <v>220309110</v>
      </c>
      <c r="F48" s="275">
        <f t="shared" si="1"/>
        <v>7.8042619299764767E-4</v>
      </c>
    </row>
    <row r="49" spans="1:6">
      <c r="A49" s="276" t="s">
        <v>321</v>
      </c>
      <c r="B49" s="274" t="s">
        <v>37</v>
      </c>
      <c r="C49" s="277">
        <v>34869</v>
      </c>
      <c r="D49" s="280">
        <v>202274</v>
      </c>
      <c r="E49" s="266">
        <v>249194530</v>
      </c>
      <c r="F49" s="275">
        <f t="shared" si="1"/>
        <v>8.1171123619768056E-4</v>
      </c>
    </row>
    <row r="50" spans="1:6">
      <c r="A50" s="285" t="s">
        <v>299</v>
      </c>
      <c r="B50" s="286" t="s">
        <v>20</v>
      </c>
      <c r="C50" s="287">
        <v>59779</v>
      </c>
      <c r="D50" s="288">
        <v>326800</v>
      </c>
      <c r="E50" s="268">
        <v>860870009</v>
      </c>
      <c r="F50" s="289">
        <f t="shared" si="1"/>
        <v>3.7961596592221393E-4</v>
      </c>
    </row>
    <row r="51" spans="1:6">
      <c r="A51" s="279" t="s">
        <v>241</v>
      </c>
      <c r="B51" s="274" t="s">
        <v>39</v>
      </c>
      <c r="C51" s="277">
        <v>95203</v>
      </c>
      <c r="D51" s="280">
        <v>1205384</v>
      </c>
      <c r="E51" s="266">
        <v>1333952689</v>
      </c>
      <c r="F51" s="275">
        <f t="shared" si="1"/>
        <v>9.0361825418532515E-4</v>
      </c>
    </row>
    <row r="52" spans="1:6">
      <c r="A52" s="281" t="s">
        <v>345</v>
      </c>
      <c r="B52" s="282" t="s">
        <v>52</v>
      </c>
      <c r="C52" s="283">
        <v>27088</v>
      </c>
      <c r="D52" s="278">
        <v>181500</v>
      </c>
      <c r="E52" s="267">
        <v>142696554</v>
      </c>
      <c r="F52" s="284">
        <f t="shared" si="1"/>
        <v>1.2719298042754418E-3</v>
      </c>
    </row>
    <row r="53" spans="1:6">
      <c r="A53" s="276" t="s">
        <v>324</v>
      </c>
      <c r="B53" s="274" t="s">
        <v>41</v>
      </c>
      <c r="C53" s="277">
        <v>37144</v>
      </c>
      <c r="D53" s="280">
        <v>138068</v>
      </c>
      <c r="E53" s="266">
        <v>210374557</v>
      </c>
      <c r="F53" s="275">
        <f t="shared" si="1"/>
        <v>6.5629609382849468E-4</v>
      </c>
    </row>
    <row r="54" spans="1:6">
      <c r="A54" s="285" t="s">
        <v>353</v>
      </c>
      <c r="B54" s="286" t="s">
        <v>57</v>
      </c>
      <c r="C54" s="287">
        <v>36989</v>
      </c>
      <c r="D54" s="288">
        <v>90000</v>
      </c>
      <c r="E54" s="268">
        <v>287175165</v>
      </c>
      <c r="F54" s="289">
        <f t="shared" si="1"/>
        <v>3.1339757391625424E-4</v>
      </c>
    </row>
    <row r="55" spans="1:6">
      <c r="A55" s="279" t="s">
        <v>329</v>
      </c>
      <c r="B55" s="274" t="s">
        <v>43</v>
      </c>
      <c r="C55" s="277">
        <v>10925</v>
      </c>
      <c r="D55" s="280">
        <v>139643</v>
      </c>
      <c r="E55" s="266">
        <v>62083361</v>
      </c>
      <c r="F55" s="275">
        <f t="shared" si="1"/>
        <v>2.2492822191118164E-3</v>
      </c>
    </row>
    <row r="56" spans="1:6">
      <c r="A56" s="292" t="s">
        <v>332</v>
      </c>
      <c r="B56" s="282" t="s">
        <v>45</v>
      </c>
      <c r="C56" s="283">
        <v>29676</v>
      </c>
      <c r="D56" s="278">
        <v>216200</v>
      </c>
      <c r="E56" s="267">
        <v>160602693</v>
      </c>
      <c r="F56" s="284">
        <f t="shared" si="1"/>
        <v>1.3461791702334654E-3</v>
      </c>
    </row>
    <row r="57" spans="1:6">
      <c r="A57" s="276" t="s">
        <v>228</v>
      </c>
      <c r="B57" s="274" t="s">
        <v>33</v>
      </c>
      <c r="C57" s="277">
        <v>21720</v>
      </c>
      <c r="D57" s="280">
        <v>70000</v>
      </c>
      <c r="E57" s="266">
        <v>109757508</v>
      </c>
      <c r="F57" s="275">
        <f t="shared" si="1"/>
        <v>6.3776958201346916E-4</v>
      </c>
    </row>
    <row r="58" spans="1:6">
      <c r="A58" s="285" t="s">
        <v>336</v>
      </c>
      <c r="B58" s="286" t="s">
        <v>47</v>
      </c>
      <c r="C58" s="287">
        <v>11545</v>
      </c>
      <c r="D58" s="288">
        <v>56544</v>
      </c>
      <c r="E58" s="268">
        <v>63276438</v>
      </c>
      <c r="F58" s="289">
        <f t="shared" si="1"/>
        <v>8.9360276569297405E-4</v>
      </c>
    </row>
    <row r="59" spans="1:6">
      <c r="A59" s="281" t="s">
        <v>347</v>
      </c>
      <c r="B59" s="282" t="s">
        <v>382</v>
      </c>
      <c r="C59" s="283">
        <v>47671</v>
      </c>
      <c r="D59" s="278">
        <v>160000</v>
      </c>
      <c r="E59" s="267">
        <v>328899523</v>
      </c>
      <c r="F59" s="284">
        <f t="shared" si="1"/>
        <v>4.8647075721055394E-4</v>
      </c>
    </row>
    <row r="60" spans="1:6">
      <c r="A60" s="279" t="s">
        <v>308</v>
      </c>
      <c r="B60" s="274" t="s">
        <v>25</v>
      </c>
      <c r="C60" s="277">
        <v>34707</v>
      </c>
      <c r="D60" s="280">
        <v>336440</v>
      </c>
      <c r="E60" s="266">
        <v>300766358</v>
      </c>
      <c r="F60" s="275">
        <f t="shared" si="1"/>
        <v>1.1186091497640172E-3</v>
      </c>
    </row>
    <row r="61" spans="1:6">
      <c r="A61" s="279" t="s">
        <v>685</v>
      </c>
      <c r="B61" s="274" t="s">
        <v>48</v>
      </c>
      <c r="C61" s="277">
        <v>55834</v>
      </c>
      <c r="D61" s="280">
        <v>235000</v>
      </c>
      <c r="E61" s="266">
        <v>370953435</v>
      </c>
      <c r="F61" s="275">
        <f t="shared" si="1"/>
        <v>6.335026928649414E-4</v>
      </c>
    </row>
    <row r="62" spans="1:6">
      <c r="A62" s="285" t="s">
        <v>341</v>
      </c>
      <c r="B62" s="286" t="s">
        <v>50</v>
      </c>
      <c r="C62" s="287">
        <v>12250</v>
      </c>
      <c r="D62" s="288">
        <v>76000</v>
      </c>
      <c r="E62" s="268">
        <v>105711025</v>
      </c>
      <c r="F62" s="289">
        <f t="shared" si="1"/>
        <v>7.18941094365512E-4</v>
      </c>
    </row>
    <row r="63" spans="1:6">
      <c r="A63" s="279" t="s">
        <v>337</v>
      </c>
      <c r="B63" s="274" t="s">
        <v>49</v>
      </c>
      <c r="C63" s="277">
        <v>40404</v>
      </c>
      <c r="D63" s="280">
        <v>330487</v>
      </c>
      <c r="E63" s="266">
        <v>282043722</v>
      </c>
      <c r="F63" s="275">
        <f t="shared" si="1"/>
        <v>1.1717580439531995E-3</v>
      </c>
    </row>
    <row r="64" spans="1:6">
      <c r="A64" s="281" t="s">
        <v>192</v>
      </c>
      <c r="B64" s="282" t="s">
        <v>22</v>
      </c>
      <c r="C64" s="283">
        <v>29957</v>
      </c>
      <c r="D64" s="278">
        <v>138770</v>
      </c>
      <c r="E64" s="267">
        <v>159109059</v>
      </c>
      <c r="F64" s="284">
        <f t="shared" ref="F64:F89" si="2">(D64/E64)</f>
        <v>8.7216906989563681E-4</v>
      </c>
    </row>
    <row r="65" spans="1:6">
      <c r="A65" s="279" t="s">
        <v>268</v>
      </c>
      <c r="B65" s="274" t="s">
        <v>46</v>
      </c>
      <c r="C65" s="277">
        <v>25276</v>
      </c>
      <c r="D65" s="280">
        <v>93000</v>
      </c>
      <c r="E65" s="266">
        <v>125889862</v>
      </c>
      <c r="F65" s="275">
        <f t="shared" si="2"/>
        <v>7.3874097979390908E-4</v>
      </c>
    </row>
    <row r="66" spans="1:6">
      <c r="A66" s="285" t="s">
        <v>201</v>
      </c>
      <c r="B66" s="286" t="s">
        <v>40</v>
      </c>
      <c r="C66" s="287">
        <v>8223</v>
      </c>
      <c r="D66" s="288">
        <v>37000</v>
      </c>
      <c r="E66" s="268">
        <v>65171488</v>
      </c>
      <c r="F66" s="289">
        <f t="shared" si="2"/>
        <v>5.6773293253638767E-4</v>
      </c>
    </row>
    <row r="67" spans="1:6" ht="15">
      <c r="A67" s="279" t="s">
        <v>295</v>
      </c>
      <c r="B67" s="298" t="s">
        <v>681</v>
      </c>
      <c r="C67" s="277">
        <v>141617</v>
      </c>
      <c r="D67" s="280">
        <v>1548299</v>
      </c>
      <c r="E67" s="266">
        <v>1399111382</v>
      </c>
      <c r="F67" s="275">
        <f t="shared" si="2"/>
        <v>1.1066302654094196E-3</v>
      </c>
    </row>
    <row r="68" spans="1:6">
      <c r="A68" s="279" t="s">
        <v>296</v>
      </c>
      <c r="B68" s="291" t="s">
        <v>681</v>
      </c>
      <c r="C68" s="277">
        <v>28264</v>
      </c>
      <c r="D68" s="280">
        <v>176052</v>
      </c>
      <c r="E68" s="266">
        <v>142326392</v>
      </c>
      <c r="F68" s="275">
        <f t="shared" si="2"/>
        <v>1.2369596216561156E-3</v>
      </c>
    </row>
    <row r="69" spans="1:6">
      <c r="A69" s="279" t="s">
        <v>343</v>
      </c>
      <c r="B69" s="274" t="s">
        <v>51</v>
      </c>
      <c r="C69" s="277">
        <v>4916</v>
      </c>
      <c r="D69" s="280">
        <v>40418</v>
      </c>
      <c r="E69" s="266">
        <v>40079243</v>
      </c>
      <c r="F69" s="275">
        <f t="shared" si="2"/>
        <v>1.0084521805963252E-3</v>
      </c>
    </row>
    <row r="70" spans="1:6" ht="15">
      <c r="A70" s="285" t="s">
        <v>297</v>
      </c>
      <c r="B70" s="299" t="s">
        <v>681</v>
      </c>
      <c r="C70" s="287">
        <v>27503</v>
      </c>
      <c r="D70" s="288">
        <v>146349</v>
      </c>
      <c r="E70" s="268">
        <v>225486782</v>
      </c>
      <c r="F70" s="289">
        <f t="shared" si="2"/>
        <v>6.4903582685392177E-4</v>
      </c>
    </row>
    <row r="71" spans="1:6" ht="15">
      <c r="A71" s="281" t="s">
        <v>298</v>
      </c>
      <c r="B71" s="300" t="s">
        <v>681</v>
      </c>
      <c r="C71" s="283">
        <v>16491</v>
      </c>
      <c r="D71" s="278">
        <v>131238</v>
      </c>
      <c r="E71" s="267">
        <v>125921502</v>
      </c>
      <c r="F71" s="284">
        <f t="shared" si="2"/>
        <v>1.042220732087519E-3</v>
      </c>
    </row>
    <row r="72" spans="1:6">
      <c r="A72" s="279" t="s">
        <v>340</v>
      </c>
      <c r="B72" s="274" t="s">
        <v>50</v>
      </c>
      <c r="C72" s="277">
        <v>17786</v>
      </c>
      <c r="D72" s="280">
        <v>72500</v>
      </c>
      <c r="E72" s="266">
        <v>105813650</v>
      </c>
      <c r="F72" s="275">
        <f t="shared" si="2"/>
        <v>6.8516680031357015E-4</v>
      </c>
    </row>
    <row r="73" spans="1:6">
      <c r="A73" s="281" t="s">
        <v>348</v>
      </c>
      <c r="B73" s="282" t="s">
        <v>54</v>
      </c>
      <c r="C73" s="283">
        <v>29450</v>
      </c>
      <c r="D73" s="278">
        <v>299010</v>
      </c>
      <c r="E73" s="267">
        <v>163885061</v>
      </c>
      <c r="F73" s="284">
        <f t="shared" si="2"/>
        <v>1.8245104109885892E-3</v>
      </c>
    </row>
    <row r="74" spans="1:6">
      <c r="A74" s="285" t="s">
        <v>349</v>
      </c>
      <c r="B74" s="286" t="s">
        <v>55</v>
      </c>
      <c r="C74" s="287">
        <v>15378</v>
      </c>
      <c r="D74" s="288">
        <v>88000</v>
      </c>
      <c r="E74" s="268">
        <v>102579315</v>
      </c>
      <c r="F74" s="289">
        <f t="shared" si="2"/>
        <v>8.5787275924000862E-4</v>
      </c>
    </row>
    <row r="75" spans="1:6">
      <c r="A75" s="281" t="s">
        <v>309</v>
      </c>
      <c r="B75" s="282" t="s">
        <v>25</v>
      </c>
      <c r="C75" s="283">
        <v>28886</v>
      </c>
      <c r="D75" s="278">
        <v>168000</v>
      </c>
      <c r="E75" s="267">
        <v>163256210</v>
      </c>
      <c r="F75" s="284">
        <f t="shared" si="2"/>
        <v>1.0290573326429664E-3</v>
      </c>
    </row>
    <row r="76" spans="1:6">
      <c r="A76" s="279" t="s">
        <v>335</v>
      </c>
      <c r="B76" s="274" t="s">
        <v>46</v>
      </c>
      <c r="C76" s="277">
        <v>22232</v>
      </c>
      <c r="D76" s="280">
        <v>126500</v>
      </c>
      <c r="E76" s="266">
        <v>108326452</v>
      </c>
      <c r="F76" s="275">
        <f t="shared" si="2"/>
        <v>1.1677664842193853E-3</v>
      </c>
    </row>
    <row r="77" spans="1:6">
      <c r="A77" s="279" t="s">
        <v>334</v>
      </c>
      <c r="B77" s="274" t="s">
        <v>46</v>
      </c>
      <c r="C77" s="277">
        <v>19593</v>
      </c>
      <c r="D77" s="280">
        <v>100000</v>
      </c>
      <c r="E77" s="266">
        <v>144782689</v>
      </c>
      <c r="F77" s="275">
        <f t="shared" si="2"/>
        <v>6.9069030759609669E-4</v>
      </c>
    </row>
    <row r="78" spans="1:6">
      <c r="A78" s="285" t="s">
        <v>214</v>
      </c>
      <c r="B78" s="286" t="s">
        <v>25</v>
      </c>
      <c r="C78" s="287">
        <v>10778</v>
      </c>
      <c r="D78" s="288">
        <v>325720</v>
      </c>
      <c r="E78" s="268">
        <v>242046533</v>
      </c>
      <c r="F78" s="289">
        <f t="shared" si="2"/>
        <v>1.3456916567361036E-3</v>
      </c>
    </row>
    <row r="79" spans="1:6">
      <c r="A79" s="279" t="s">
        <v>230</v>
      </c>
      <c r="B79" s="274" t="s">
        <v>58</v>
      </c>
      <c r="C79" s="277">
        <v>27134</v>
      </c>
      <c r="D79" s="280">
        <v>133401</v>
      </c>
      <c r="E79" s="266">
        <v>198235432</v>
      </c>
      <c r="F79" s="275">
        <f t="shared" si="2"/>
        <v>6.72942261906035E-4</v>
      </c>
    </row>
    <row r="80" spans="1:6">
      <c r="A80" s="279" t="s">
        <v>339</v>
      </c>
      <c r="B80" s="274" t="s">
        <v>49</v>
      </c>
      <c r="C80" s="277">
        <v>15443</v>
      </c>
      <c r="D80" s="280">
        <v>97804</v>
      </c>
      <c r="E80" s="266">
        <v>93905053</v>
      </c>
      <c r="F80" s="275">
        <f t="shared" si="2"/>
        <v>1.0415200979653353E-3</v>
      </c>
    </row>
    <row r="81" spans="1:6">
      <c r="A81" s="281" t="s">
        <v>355</v>
      </c>
      <c r="B81" s="282" t="s">
        <v>59</v>
      </c>
      <c r="C81" s="283">
        <v>48773</v>
      </c>
      <c r="D81" s="278">
        <v>700921</v>
      </c>
      <c r="E81" s="267">
        <v>613217085</v>
      </c>
      <c r="F81" s="284">
        <f t="shared" si="2"/>
        <v>1.1430226214261463E-3</v>
      </c>
    </row>
    <row r="82" spans="1:6">
      <c r="A82" s="285" t="s">
        <v>682</v>
      </c>
      <c r="B82" s="286" t="s">
        <v>60</v>
      </c>
      <c r="C82" s="287">
        <v>51137</v>
      </c>
      <c r="D82" s="288">
        <v>381608</v>
      </c>
      <c r="E82" s="268">
        <v>371026458</v>
      </c>
      <c r="F82" s="289">
        <f t="shared" si="2"/>
        <v>1.0285196426611711E-3</v>
      </c>
    </row>
    <row r="83" spans="1:6">
      <c r="A83" s="279" t="s">
        <v>683</v>
      </c>
      <c r="B83" s="274" t="s">
        <v>61</v>
      </c>
      <c r="C83" s="277">
        <v>20747</v>
      </c>
      <c r="D83" s="280">
        <v>122000</v>
      </c>
      <c r="E83" s="266">
        <v>141090348</v>
      </c>
      <c r="F83" s="275">
        <f t="shared" si="2"/>
        <v>8.646941603687872E-4</v>
      </c>
    </row>
    <row r="84" spans="1:6">
      <c r="A84" s="281" t="s">
        <v>354</v>
      </c>
      <c r="B84" s="282" t="s">
        <v>57</v>
      </c>
      <c r="C84" s="283">
        <v>10253</v>
      </c>
      <c r="D84" s="278">
        <v>35894</v>
      </c>
      <c r="E84" s="267">
        <v>60576570</v>
      </c>
      <c r="F84" s="284">
        <f t="shared" si="2"/>
        <v>5.9253932667366273E-4</v>
      </c>
    </row>
    <row r="85" spans="1:6">
      <c r="A85" s="279" t="s">
        <v>331</v>
      </c>
      <c r="B85" s="274" t="s">
        <v>44</v>
      </c>
      <c r="C85" s="277">
        <v>9878</v>
      </c>
      <c r="D85" s="280">
        <v>60000</v>
      </c>
      <c r="E85" s="266">
        <v>60475772</v>
      </c>
      <c r="F85" s="275">
        <f t="shared" si="2"/>
        <v>9.9213284949880415E-4</v>
      </c>
    </row>
    <row r="86" spans="1:6">
      <c r="A86" s="285" t="s">
        <v>330</v>
      </c>
      <c r="B86" s="286" t="s">
        <v>43</v>
      </c>
      <c r="C86" s="287">
        <v>19198</v>
      </c>
      <c r="D86" s="288">
        <v>144000</v>
      </c>
      <c r="E86" s="268">
        <v>113879460</v>
      </c>
      <c r="F86" s="289">
        <f t="shared" si="2"/>
        <v>1.2644949317462517E-3</v>
      </c>
    </row>
    <row r="87" spans="1:6">
      <c r="A87" s="292" t="s">
        <v>292</v>
      </c>
      <c r="B87" s="290" t="s">
        <v>16</v>
      </c>
      <c r="C87" s="283">
        <v>12678</v>
      </c>
      <c r="D87" s="278">
        <v>14500</v>
      </c>
      <c r="E87" s="267">
        <v>62297654</v>
      </c>
      <c r="F87" s="284">
        <f t="shared" si="2"/>
        <v>2.3275354799074776E-4</v>
      </c>
    </row>
    <row r="88" spans="1:6">
      <c r="A88" s="279" t="s">
        <v>686</v>
      </c>
      <c r="B88" s="274" t="s">
        <v>62</v>
      </c>
      <c r="C88" s="277">
        <v>12678</v>
      </c>
      <c r="D88" s="280">
        <v>33746</v>
      </c>
      <c r="E88" s="266">
        <v>62297654</v>
      </c>
      <c r="F88" s="275">
        <f t="shared" si="2"/>
        <v>5.416897400341913E-4</v>
      </c>
    </row>
    <row r="89" spans="1:6">
      <c r="A89" s="279" t="s">
        <v>357</v>
      </c>
      <c r="B89" s="274" t="s">
        <v>63</v>
      </c>
      <c r="C89" s="277">
        <v>28065</v>
      </c>
      <c r="D89" s="280">
        <v>165000</v>
      </c>
      <c r="E89" s="266">
        <v>169532415</v>
      </c>
      <c r="F89" s="275">
        <f t="shared" si="2"/>
        <v>9.7326520123010101E-4</v>
      </c>
    </row>
    <row r="90" spans="1:6">
      <c r="A90" s="302"/>
      <c r="B90" s="303"/>
      <c r="C90" s="303"/>
      <c r="D90" s="303"/>
      <c r="E90" s="304"/>
      <c r="F90" s="305"/>
    </row>
    <row r="91" spans="1:6">
      <c r="A91" s="199"/>
      <c r="B91" s="200"/>
      <c r="C91" s="198"/>
      <c r="D91" s="197"/>
      <c r="E91" s="301"/>
      <c r="F91" s="201"/>
    </row>
    <row r="92" spans="1:6">
      <c r="A92" s="306" t="s">
        <v>695</v>
      </c>
      <c r="E92" s="264"/>
      <c r="F92" s="194"/>
    </row>
    <row r="93" spans="1:6">
      <c r="A93" s="306" t="s">
        <v>696</v>
      </c>
      <c r="E93" s="264"/>
    </row>
    <row r="94" spans="1:6">
      <c r="E94" s="264"/>
    </row>
    <row r="95" spans="1:6">
      <c r="E95" s="264"/>
    </row>
    <row r="96" spans="1:6">
      <c r="C96" s="196"/>
      <c r="E96" s="264"/>
    </row>
    <row r="97" spans="5:5">
      <c r="E97" s="264"/>
    </row>
    <row r="98" spans="5:5">
      <c r="E98" s="264"/>
    </row>
    <row r="99" spans="5:5">
      <c r="E99" s="264"/>
    </row>
    <row r="161" ht="12" customHeight="1"/>
  </sheetData>
  <pageMargins left="0.7" right="0.7" top="0.75" bottom="0.75" header="0.3" footer="0.3"/>
  <pageSetup scale="90" orientation="landscape" verticalDpi="0" r:id="rId1"/>
  <headerFooter>
    <oddHeader xml:space="preserve">&amp;C&amp;"Arial,Bold"&amp;12County Level Funding by County FY11&amp;"Arial,Regular"&amp;10(sorted alphabetically)&amp;"Arial,Bold"&amp;12 </oddHeader>
    <oddFooter>&amp;L&amp;8Mississippi Public Library Statistics, FY11, County Level Funding (sorted alphabetically)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245"/>
  <sheetViews>
    <sheetView workbookViewId="0">
      <selection activeCell="A237" sqref="A237:F237"/>
    </sheetView>
  </sheetViews>
  <sheetFormatPr defaultRowHeight="12.75"/>
  <cols>
    <col min="1" max="1" width="40.5703125" style="115" customWidth="1"/>
    <col min="2" max="2" width="51.5703125" style="115" customWidth="1"/>
    <col min="3" max="3" width="10.5703125" customWidth="1"/>
    <col min="4" max="4" width="9.140625" customWidth="1"/>
    <col min="5" max="5" width="12" customWidth="1"/>
    <col min="6" max="6" width="11.140625" customWidth="1"/>
  </cols>
  <sheetData>
    <row r="1" spans="1:6" ht="38.25">
      <c r="A1" s="7" t="s">
        <v>383</v>
      </c>
      <c r="B1" s="7" t="s">
        <v>384</v>
      </c>
      <c r="C1" s="156" t="s">
        <v>1</v>
      </c>
      <c r="D1" s="159" t="s">
        <v>666</v>
      </c>
      <c r="E1" s="91" t="s">
        <v>668</v>
      </c>
      <c r="F1" s="90" t="s">
        <v>667</v>
      </c>
    </row>
    <row r="3" spans="1:6">
      <c r="A3" s="153" t="s">
        <v>391</v>
      </c>
      <c r="B3" s="153" t="s">
        <v>392</v>
      </c>
      <c r="C3" s="157">
        <v>15808</v>
      </c>
      <c r="D3" s="115">
        <v>20</v>
      </c>
      <c r="E3" s="161">
        <v>137</v>
      </c>
      <c r="F3" s="117">
        <v>171</v>
      </c>
    </row>
    <row r="4" spans="1:6">
      <c r="A4" s="153" t="s">
        <v>402</v>
      </c>
      <c r="B4" s="153" t="s">
        <v>403</v>
      </c>
      <c r="C4" s="163">
        <v>573</v>
      </c>
      <c r="D4">
        <v>9</v>
      </c>
      <c r="E4" s="161">
        <v>137</v>
      </c>
      <c r="F4" s="152">
        <v>471</v>
      </c>
    </row>
    <row r="5" spans="1:6">
      <c r="A5" s="153" t="s">
        <v>387</v>
      </c>
      <c r="B5" s="153" t="s">
        <v>388</v>
      </c>
      <c r="C5" s="157">
        <v>13645</v>
      </c>
      <c r="D5">
        <v>14</v>
      </c>
      <c r="E5" s="116">
        <v>200</v>
      </c>
      <c r="F5" s="117">
        <v>150</v>
      </c>
    </row>
    <row r="6" spans="1:6">
      <c r="A6" s="180" t="s">
        <v>393</v>
      </c>
      <c r="B6" s="180" t="s">
        <v>400</v>
      </c>
      <c r="C6" s="193">
        <v>2110</v>
      </c>
      <c r="D6" s="181">
        <v>19</v>
      </c>
      <c r="E6" s="184">
        <v>242</v>
      </c>
      <c r="F6" s="185">
        <v>378</v>
      </c>
    </row>
    <row r="7" spans="1:6">
      <c r="A7" s="153" t="s">
        <v>393</v>
      </c>
      <c r="B7" s="153" t="s">
        <v>401</v>
      </c>
      <c r="C7" s="157">
        <v>551</v>
      </c>
      <c r="D7">
        <v>12</v>
      </c>
      <c r="E7" s="116">
        <v>320</v>
      </c>
      <c r="F7" s="117">
        <v>380</v>
      </c>
    </row>
    <row r="8" spans="1:6">
      <c r="A8" s="153" t="s">
        <v>405</v>
      </c>
      <c r="B8" s="153" t="s">
        <v>406</v>
      </c>
      <c r="C8" s="158">
        <v>244</v>
      </c>
      <c r="D8">
        <v>10</v>
      </c>
      <c r="E8" s="116">
        <v>353</v>
      </c>
      <c r="F8" s="166">
        <v>577</v>
      </c>
    </row>
    <row r="9" spans="1:6">
      <c r="A9" s="153" t="s">
        <v>427</v>
      </c>
      <c r="B9" s="153" t="s">
        <v>428</v>
      </c>
      <c r="C9" s="157">
        <v>2173</v>
      </c>
      <c r="D9">
        <v>31</v>
      </c>
      <c r="E9" s="116">
        <v>442</v>
      </c>
      <c r="F9" s="117">
        <v>1223</v>
      </c>
    </row>
    <row r="10" spans="1:6">
      <c r="A10" s="180" t="s">
        <v>385</v>
      </c>
      <c r="B10" s="180" t="s">
        <v>386</v>
      </c>
      <c r="C10" s="193">
        <v>437</v>
      </c>
      <c r="D10" s="181">
        <v>40</v>
      </c>
      <c r="E10" s="184">
        <v>594</v>
      </c>
      <c r="F10" s="185">
        <v>115</v>
      </c>
    </row>
    <row r="11" spans="1:6">
      <c r="A11" s="153" t="s">
        <v>495</v>
      </c>
      <c r="B11" s="153" t="s">
        <v>496</v>
      </c>
      <c r="C11" s="157">
        <v>664</v>
      </c>
      <c r="D11">
        <v>20</v>
      </c>
      <c r="E11" s="116">
        <v>634</v>
      </c>
      <c r="F11" s="117">
        <v>6656</v>
      </c>
    </row>
    <row r="12" spans="1:6">
      <c r="A12" s="153" t="s">
        <v>393</v>
      </c>
      <c r="B12" s="153" t="s">
        <v>404</v>
      </c>
      <c r="C12" s="157">
        <v>2574</v>
      </c>
      <c r="D12">
        <v>19</v>
      </c>
      <c r="E12" s="116">
        <v>662</v>
      </c>
      <c r="F12" s="117">
        <v>499</v>
      </c>
    </row>
    <row r="13" spans="1:6">
      <c r="A13" s="153" t="s">
        <v>412</v>
      </c>
      <c r="B13" s="153" t="s">
        <v>434</v>
      </c>
      <c r="C13" s="157">
        <v>2949</v>
      </c>
      <c r="D13">
        <v>16</v>
      </c>
      <c r="E13" s="116">
        <v>689</v>
      </c>
      <c r="F13" s="117">
        <v>1391</v>
      </c>
    </row>
    <row r="14" spans="1:6">
      <c r="A14" s="180" t="s">
        <v>393</v>
      </c>
      <c r="B14" s="180" t="s">
        <v>423</v>
      </c>
      <c r="C14" s="193">
        <v>581</v>
      </c>
      <c r="D14" s="181">
        <v>8</v>
      </c>
      <c r="E14" s="184">
        <v>699</v>
      </c>
      <c r="F14" s="185">
        <v>1036</v>
      </c>
    </row>
    <row r="15" spans="1:6">
      <c r="A15" s="153" t="s">
        <v>407</v>
      </c>
      <c r="B15" s="153" t="s">
        <v>419</v>
      </c>
      <c r="C15" s="157">
        <v>631</v>
      </c>
      <c r="D15">
        <v>10</v>
      </c>
      <c r="E15" s="116">
        <v>736</v>
      </c>
      <c r="F15" s="117">
        <v>985</v>
      </c>
    </row>
    <row r="16" spans="1:6">
      <c r="A16" s="153" t="s">
        <v>405</v>
      </c>
      <c r="B16" s="153" t="s">
        <v>416</v>
      </c>
      <c r="C16" s="158" t="s">
        <v>75</v>
      </c>
      <c r="D16">
        <v>10</v>
      </c>
      <c r="E16" s="116">
        <v>786</v>
      </c>
      <c r="F16" s="117">
        <v>851</v>
      </c>
    </row>
    <row r="17" spans="1:6">
      <c r="A17" s="153" t="s">
        <v>398</v>
      </c>
      <c r="B17" s="153" t="s">
        <v>399</v>
      </c>
      <c r="C17" s="157">
        <v>600</v>
      </c>
      <c r="D17">
        <v>29</v>
      </c>
      <c r="E17" s="116">
        <v>887</v>
      </c>
      <c r="F17" s="117">
        <v>287</v>
      </c>
    </row>
    <row r="18" spans="1:6">
      <c r="A18" s="180" t="s">
        <v>407</v>
      </c>
      <c r="B18" s="180" t="s">
        <v>408</v>
      </c>
      <c r="C18" s="193">
        <v>478</v>
      </c>
      <c r="D18" s="181">
        <v>10</v>
      </c>
      <c r="E18" s="184">
        <v>949</v>
      </c>
      <c r="F18" s="185">
        <v>690</v>
      </c>
    </row>
    <row r="19" spans="1:6">
      <c r="A19" s="153" t="s">
        <v>398</v>
      </c>
      <c r="B19" s="153" t="s">
        <v>410</v>
      </c>
      <c r="C19" s="157">
        <v>683</v>
      </c>
      <c r="D19">
        <v>21.5</v>
      </c>
      <c r="E19" s="152">
        <v>1002</v>
      </c>
      <c r="F19" s="117">
        <v>773</v>
      </c>
    </row>
    <row r="20" spans="1:6">
      <c r="A20" s="153" t="s">
        <v>420</v>
      </c>
      <c r="B20" s="153" t="s">
        <v>421</v>
      </c>
      <c r="C20" s="157">
        <v>500</v>
      </c>
      <c r="D20">
        <v>20</v>
      </c>
      <c r="E20" s="117">
        <v>1032</v>
      </c>
      <c r="F20" s="117">
        <v>989</v>
      </c>
    </row>
    <row r="21" spans="1:6">
      <c r="A21" s="153" t="s">
        <v>424</v>
      </c>
      <c r="B21" s="153" t="s">
        <v>425</v>
      </c>
      <c r="C21" s="157">
        <v>1294</v>
      </c>
      <c r="D21">
        <v>48</v>
      </c>
      <c r="E21" s="152">
        <v>1038</v>
      </c>
      <c r="F21" s="117">
        <v>1102</v>
      </c>
    </row>
    <row r="22" spans="1:6">
      <c r="A22" s="180" t="s">
        <v>387</v>
      </c>
      <c r="B22" s="180" t="s">
        <v>429</v>
      </c>
      <c r="C22" s="193">
        <v>344</v>
      </c>
      <c r="D22" s="181">
        <v>14</v>
      </c>
      <c r="E22" s="185">
        <v>1080</v>
      </c>
      <c r="F22" s="185">
        <v>1235</v>
      </c>
    </row>
    <row r="23" spans="1:6">
      <c r="A23" s="153" t="s">
        <v>398</v>
      </c>
      <c r="B23" s="153" t="s">
        <v>426</v>
      </c>
      <c r="C23" s="157">
        <v>547</v>
      </c>
      <c r="D23">
        <v>46.5</v>
      </c>
      <c r="E23" s="117">
        <v>1092</v>
      </c>
      <c r="F23" s="158">
        <v>1150</v>
      </c>
    </row>
    <row r="24" spans="1:6">
      <c r="A24" s="153" t="s">
        <v>417</v>
      </c>
      <c r="B24" s="153" t="s">
        <v>418</v>
      </c>
      <c r="C24" s="158">
        <v>1014</v>
      </c>
      <c r="D24" s="167">
        <v>45</v>
      </c>
      <c r="E24" s="160">
        <v>1103</v>
      </c>
      <c r="F24" s="160">
        <v>971</v>
      </c>
    </row>
    <row r="25" spans="1:6">
      <c r="A25" s="153" t="s">
        <v>414</v>
      </c>
      <c r="B25" s="153" t="s">
        <v>415</v>
      </c>
      <c r="C25" s="157">
        <v>276</v>
      </c>
      <c r="D25">
        <v>9</v>
      </c>
      <c r="E25" s="117">
        <v>1204</v>
      </c>
      <c r="F25" s="117">
        <v>822</v>
      </c>
    </row>
    <row r="26" spans="1:6">
      <c r="A26" s="180" t="s">
        <v>430</v>
      </c>
      <c r="B26" s="180" t="s">
        <v>431</v>
      </c>
      <c r="C26" s="193">
        <v>2261</v>
      </c>
      <c r="D26" s="181">
        <v>8</v>
      </c>
      <c r="E26" s="185">
        <v>1219</v>
      </c>
      <c r="F26" s="185">
        <v>1242</v>
      </c>
    </row>
    <row r="27" spans="1:6">
      <c r="A27" s="153" t="s">
        <v>412</v>
      </c>
      <c r="B27" s="153" t="s">
        <v>443</v>
      </c>
      <c r="C27" s="157">
        <v>1267</v>
      </c>
      <c r="D27">
        <v>16</v>
      </c>
      <c r="E27" s="117">
        <v>1267</v>
      </c>
      <c r="F27" s="117">
        <v>2040</v>
      </c>
    </row>
    <row r="28" spans="1:6">
      <c r="A28" s="153" t="s">
        <v>412</v>
      </c>
      <c r="B28" s="153" t="s">
        <v>484</v>
      </c>
      <c r="C28" s="158">
        <v>480</v>
      </c>
      <c r="D28" s="167">
        <v>16</v>
      </c>
      <c r="E28" s="160">
        <v>1359</v>
      </c>
      <c r="F28" s="160">
        <v>5506</v>
      </c>
    </row>
    <row r="29" spans="1:6">
      <c r="A29" s="153" t="s">
        <v>424</v>
      </c>
      <c r="B29" s="153" t="s">
        <v>435</v>
      </c>
      <c r="C29" s="158">
        <v>175021</v>
      </c>
      <c r="D29" s="167">
        <v>40</v>
      </c>
      <c r="E29" s="160">
        <v>1381</v>
      </c>
      <c r="F29" s="160">
        <v>1660</v>
      </c>
    </row>
    <row r="30" spans="1:6">
      <c r="A30" s="180" t="s">
        <v>432</v>
      </c>
      <c r="B30" s="180" t="s">
        <v>439</v>
      </c>
      <c r="C30" s="193">
        <v>1056</v>
      </c>
      <c r="D30" s="181">
        <v>20</v>
      </c>
      <c r="E30" s="185">
        <v>1425</v>
      </c>
      <c r="F30" s="185">
        <v>1845</v>
      </c>
    </row>
    <row r="31" spans="1:6">
      <c r="A31" s="153" t="s">
        <v>393</v>
      </c>
      <c r="B31" s="153" t="s">
        <v>394</v>
      </c>
      <c r="C31" s="158">
        <v>592</v>
      </c>
      <c r="D31" s="167">
        <v>8</v>
      </c>
      <c r="E31" s="160">
        <v>1514</v>
      </c>
      <c r="F31" s="160">
        <v>201</v>
      </c>
    </row>
    <row r="32" spans="1:6">
      <c r="A32" s="153" t="s">
        <v>436</v>
      </c>
      <c r="B32" s="153" t="s">
        <v>437</v>
      </c>
      <c r="C32" s="157">
        <v>504</v>
      </c>
      <c r="D32">
        <v>22</v>
      </c>
      <c r="E32" s="117">
        <v>1687</v>
      </c>
      <c r="F32" s="160">
        <v>1733</v>
      </c>
    </row>
    <row r="33" spans="1:6">
      <c r="A33" s="153" t="s">
        <v>420</v>
      </c>
      <c r="B33" s="153" t="s">
        <v>442</v>
      </c>
      <c r="C33" s="158">
        <v>3265</v>
      </c>
      <c r="D33" s="164">
        <v>10</v>
      </c>
      <c r="E33" s="117">
        <v>1806</v>
      </c>
      <c r="F33" s="117">
        <v>2017</v>
      </c>
    </row>
    <row r="34" spans="1:6">
      <c r="A34" s="180" t="s">
        <v>436</v>
      </c>
      <c r="B34" s="180" t="s">
        <v>438</v>
      </c>
      <c r="C34" s="193">
        <v>1299</v>
      </c>
      <c r="D34" s="181">
        <v>20</v>
      </c>
      <c r="E34" s="185">
        <v>1858</v>
      </c>
      <c r="F34" s="185">
        <v>1739</v>
      </c>
    </row>
    <row r="35" spans="1:6">
      <c r="A35" s="154" t="s">
        <v>414</v>
      </c>
      <c r="B35" s="153" t="s">
        <v>452</v>
      </c>
      <c r="C35" s="158">
        <v>1307</v>
      </c>
      <c r="D35">
        <v>15</v>
      </c>
      <c r="E35" s="117">
        <v>1899</v>
      </c>
      <c r="F35" s="117">
        <v>2686</v>
      </c>
    </row>
    <row r="36" spans="1:6">
      <c r="A36" s="153" t="s">
        <v>398</v>
      </c>
      <c r="B36" s="153" t="s">
        <v>422</v>
      </c>
      <c r="C36" s="157">
        <v>955</v>
      </c>
      <c r="D36">
        <v>23.5</v>
      </c>
      <c r="E36" s="117">
        <v>1927</v>
      </c>
      <c r="F36" s="117">
        <v>1016</v>
      </c>
    </row>
    <row r="37" spans="1:6">
      <c r="A37" s="153" t="s">
        <v>393</v>
      </c>
      <c r="B37" s="153" t="s">
        <v>447</v>
      </c>
      <c r="C37" s="157">
        <v>2286</v>
      </c>
      <c r="D37">
        <v>19</v>
      </c>
      <c r="E37" s="117">
        <v>1962</v>
      </c>
      <c r="F37" s="117">
        <v>2184</v>
      </c>
    </row>
    <row r="38" spans="1:6">
      <c r="A38" s="180" t="s">
        <v>412</v>
      </c>
      <c r="B38" s="180" t="s">
        <v>413</v>
      </c>
      <c r="C38" s="193">
        <v>1100</v>
      </c>
      <c r="D38" s="181">
        <v>16</v>
      </c>
      <c r="E38" s="185">
        <v>1997</v>
      </c>
      <c r="F38" s="185">
        <v>804</v>
      </c>
    </row>
    <row r="39" spans="1:6">
      <c r="A39" s="153" t="s">
        <v>387</v>
      </c>
      <c r="B39" s="153" t="s">
        <v>450</v>
      </c>
      <c r="C39" s="158">
        <v>494</v>
      </c>
      <c r="D39" s="167">
        <v>16</v>
      </c>
      <c r="E39" s="160">
        <v>2042</v>
      </c>
      <c r="F39" s="160">
        <v>2350</v>
      </c>
    </row>
    <row r="40" spans="1:6">
      <c r="A40" s="153" t="s">
        <v>420</v>
      </c>
      <c r="B40" s="153" t="s">
        <v>448</v>
      </c>
      <c r="C40" s="157">
        <v>692</v>
      </c>
      <c r="D40">
        <v>36</v>
      </c>
      <c r="E40" s="117">
        <v>2120</v>
      </c>
      <c r="F40" s="117">
        <v>2222</v>
      </c>
    </row>
    <row r="41" spans="1:6">
      <c r="A41" s="153" t="s">
        <v>387</v>
      </c>
      <c r="B41" s="153" t="s">
        <v>449</v>
      </c>
      <c r="C41" s="158">
        <v>11700</v>
      </c>
      <c r="D41">
        <v>16</v>
      </c>
      <c r="E41" s="117">
        <v>2177</v>
      </c>
      <c r="F41" s="117">
        <v>2257</v>
      </c>
    </row>
    <row r="42" spans="1:6">
      <c r="A42" s="180" t="s">
        <v>414</v>
      </c>
      <c r="B42" s="180" t="s">
        <v>454</v>
      </c>
      <c r="C42" s="193">
        <v>646</v>
      </c>
      <c r="D42" s="180">
        <v>12.5</v>
      </c>
      <c r="E42" s="185">
        <v>2484</v>
      </c>
      <c r="F42" s="185">
        <v>2880</v>
      </c>
    </row>
    <row r="43" spans="1:6">
      <c r="A43" s="153" t="s">
        <v>424</v>
      </c>
      <c r="B43" s="153" t="s">
        <v>451</v>
      </c>
      <c r="C43" s="157">
        <v>604</v>
      </c>
      <c r="D43">
        <v>48</v>
      </c>
      <c r="E43" s="117">
        <v>2495</v>
      </c>
      <c r="F43" s="117">
        <v>2491</v>
      </c>
    </row>
    <row r="44" spans="1:6">
      <c r="A44" s="153" t="s">
        <v>414</v>
      </c>
      <c r="B44" s="153" t="s">
        <v>482</v>
      </c>
      <c r="C44" s="157">
        <v>237</v>
      </c>
      <c r="D44">
        <v>20</v>
      </c>
      <c r="E44" s="117">
        <v>2504</v>
      </c>
      <c r="F44" s="117">
        <v>5370</v>
      </c>
    </row>
    <row r="45" spans="1:6">
      <c r="A45" s="153" t="s">
        <v>444</v>
      </c>
      <c r="B45" s="153" t="s">
        <v>446</v>
      </c>
      <c r="C45" s="158">
        <v>687</v>
      </c>
      <c r="D45" s="167">
        <v>20</v>
      </c>
      <c r="E45" s="160">
        <v>2630</v>
      </c>
      <c r="F45" s="160">
        <v>2160</v>
      </c>
    </row>
    <row r="46" spans="1:6">
      <c r="A46" s="180" t="s">
        <v>463</v>
      </c>
      <c r="B46" s="180" t="s">
        <v>464</v>
      </c>
      <c r="C46" s="193">
        <v>512</v>
      </c>
      <c r="D46" s="181">
        <v>32</v>
      </c>
      <c r="E46" s="185">
        <v>2678</v>
      </c>
      <c r="F46" s="185">
        <v>3858</v>
      </c>
    </row>
    <row r="47" spans="1:6">
      <c r="A47" s="153" t="s">
        <v>402</v>
      </c>
      <c r="B47" s="153" t="s">
        <v>458</v>
      </c>
      <c r="C47" s="157">
        <v>860</v>
      </c>
      <c r="D47">
        <v>29.5</v>
      </c>
      <c r="E47" s="117">
        <v>2681</v>
      </c>
      <c r="F47" s="117">
        <v>3213</v>
      </c>
    </row>
    <row r="48" spans="1:6">
      <c r="A48" s="154" t="s">
        <v>396</v>
      </c>
      <c r="B48" s="154" t="s">
        <v>397</v>
      </c>
      <c r="C48" s="157">
        <v>1201</v>
      </c>
      <c r="D48">
        <v>9</v>
      </c>
      <c r="E48" s="117">
        <v>2691</v>
      </c>
      <c r="F48" s="160">
        <v>284</v>
      </c>
    </row>
    <row r="49" spans="1:6">
      <c r="A49" s="153" t="s">
        <v>444</v>
      </c>
      <c r="B49" s="153" t="s">
        <v>445</v>
      </c>
      <c r="C49" s="157">
        <v>639</v>
      </c>
      <c r="D49">
        <v>25</v>
      </c>
      <c r="E49" s="117">
        <v>2765</v>
      </c>
      <c r="F49" s="117">
        <v>2130</v>
      </c>
    </row>
    <row r="50" spans="1:6">
      <c r="A50" s="180" t="s">
        <v>389</v>
      </c>
      <c r="B50" s="180" t="s">
        <v>395</v>
      </c>
      <c r="C50" s="193">
        <v>5001</v>
      </c>
      <c r="D50" s="181">
        <v>15</v>
      </c>
      <c r="E50" s="185">
        <v>3012</v>
      </c>
      <c r="F50" s="185">
        <v>210</v>
      </c>
    </row>
    <row r="51" spans="1:6">
      <c r="A51" s="153" t="s">
        <v>427</v>
      </c>
      <c r="B51" s="153" t="s">
        <v>479</v>
      </c>
      <c r="C51" s="157">
        <v>187</v>
      </c>
      <c r="D51">
        <v>20</v>
      </c>
      <c r="E51" s="117">
        <v>3062</v>
      </c>
      <c r="F51" s="117">
        <v>4789</v>
      </c>
    </row>
    <row r="52" spans="1:6">
      <c r="A52" s="153" t="s">
        <v>430</v>
      </c>
      <c r="B52" s="153" t="s">
        <v>465</v>
      </c>
      <c r="C52" s="158">
        <v>972</v>
      </c>
      <c r="D52" s="167">
        <v>10</v>
      </c>
      <c r="E52" s="160">
        <v>3106</v>
      </c>
      <c r="F52" s="160">
        <v>3912</v>
      </c>
    </row>
    <row r="53" spans="1:6">
      <c r="A53" s="153" t="s">
        <v>440</v>
      </c>
      <c r="B53" s="153" t="s">
        <v>441</v>
      </c>
      <c r="C53" s="158">
        <v>1975</v>
      </c>
      <c r="D53" s="167">
        <v>42</v>
      </c>
      <c r="E53" s="160">
        <v>3128</v>
      </c>
      <c r="F53" s="160">
        <v>1919</v>
      </c>
    </row>
    <row r="54" spans="1:6">
      <c r="A54" s="180" t="s">
        <v>474</v>
      </c>
      <c r="B54" s="180" t="s">
        <v>475</v>
      </c>
      <c r="C54" s="193">
        <v>1546</v>
      </c>
      <c r="D54" s="181">
        <v>32</v>
      </c>
      <c r="E54" s="185">
        <v>3158</v>
      </c>
      <c r="F54" s="185">
        <v>4474</v>
      </c>
    </row>
    <row r="55" spans="1:6">
      <c r="A55" s="153" t="s">
        <v>427</v>
      </c>
      <c r="B55" s="153" t="s">
        <v>470</v>
      </c>
      <c r="C55" s="158">
        <v>1246</v>
      </c>
      <c r="D55" s="167">
        <v>30.5</v>
      </c>
      <c r="E55" s="160">
        <v>3170</v>
      </c>
      <c r="F55" s="160">
        <v>4032</v>
      </c>
    </row>
    <row r="56" spans="1:6">
      <c r="A56" s="153" t="s">
        <v>456</v>
      </c>
      <c r="B56" s="153" t="s">
        <v>457</v>
      </c>
      <c r="C56" s="158">
        <v>1329</v>
      </c>
      <c r="D56">
        <v>44</v>
      </c>
      <c r="E56" s="117">
        <v>3189</v>
      </c>
      <c r="F56" s="117">
        <v>3070</v>
      </c>
    </row>
    <row r="57" spans="1:6">
      <c r="A57" s="153" t="s">
        <v>427</v>
      </c>
      <c r="B57" s="153" t="s">
        <v>466</v>
      </c>
      <c r="C57" s="157">
        <v>1218</v>
      </c>
      <c r="D57">
        <v>20</v>
      </c>
      <c r="E57" s="117">
        <v>3313</v>
      </c>
      <c r="F57" s="117">
        <v>3938</v>
      </c>
    </row>
    <row r="58" spans="1:6">
      <c r="A58" s="180" t="s">
        <v>474</v>
      </c>
      <c r="B58" s="180" t="s">
        <v>480</v>
      </c>
      <c r="C58" s="193">
        <v>1129</v>
      </c>
      <c r="D58" s="181">
        <v>32</v>
      </c>
      <c r="E58" s="185">
        <v>3458</v>
      </c>
      <c r="F58" s="185">
        <v>5046</v>
      </c>
    </row>
    <row r="59" spans="1:6">
      <c r="A59" s="153" t="s">
        <v>461</v>
      </c>
      <c r="B59" s="153" t="s">
        <v>462</v>
      </c>
      <c r="C59" s="157">
        <v>606</v>
      </c>
      <c r="D59">
        <v>24</v>
      </c>
      <c r="E59" s="117">
        <v>3499</v>
      </c>
      <c r="F59" s="117">
        <v>3762</v>
      </c>
    </row>
    <row r="60" spans="1:6">
      <c r="A60" s="153" t="s">
        <v>420</v>
      </c>
      <c r="B60" s="153" t="s">
        <v>469</v>
      </c>
      <c r="C60" s="157">
        <v>2003</v>
      </c>
      <c r="D60">
        <v>20</v>
      </c>
      <c r="E60" s="117">
        <v>3670</v>
      </c>
      <c r="F60" s="117">
        <v>4022</v>
      </c>
    </row>
    <row r="61" spans="1:6">
      <c r="A61" s="153" t="s">
        <v>427</v>
      </c>
      <c r="B61" s="153" t="s">
        <v>483</v>
      </c>
      <c r="C61" s="157">
        <v>661</v>
      </c>
      <c r="D61">
        <v>20</v>
      </c>
      <c r="E61" s="117">
        <v>3855</v>
      </c>
      <c r="F61" s="117">
        <v>5381</v>
      </c>
    </row>
    <row r="62" spans="1:6">
      <c r="A62" s="180" t="s">
        <v>420</v>
      </c>
      <c r="B62" s="180" t="s">
        <v>473</v>
      </c>
      <c r="C62" s="193">
        <v>6990</v>
      </c>
      <c r="D62" s="181">
        <v>20</v>
      </c>
      <c r="E62" s="185">
        <v>3962</v>
      </c>
      <c r="F62" s="185">
        <v>4375</v>
      </c>
    </row>
    <row r="63" spans="1:6">
      <c r="A63" s="153" t="s">
        <v>405</v>
      </c>
      <c r="B63" s="153" t="s">
        <v>460</v>
      </c>
      <c r="C63" s="157">
        <v>771</v>
      </c>
      <c r="D63">
        <v>10</v>
      </c>
      <c r="E63" s="117">
        <v>4022</v>
      </c>
      <c r="F63" s="117">
        <v>3687</v>
      </c>
    </row>
    <row r="64" spans="1:6">
      <c r="A64" s="153" t="s">
        <v>432</v>
      </c>
      <c r="B64" s="153" t="s">
        <v>433</v>
      </c>
      <c r="C64" s="157">
        <v>229</v>
      </c>
      <c r="D64">
        <v>20</v>
      </c>
      <c r="E64" s="117">
        <v>4026</v>
      </c>
      <c r="F64" s="160">
        <v>1383</v>
      </c>
    </row>
    <row r="65" spans="1:6">
      <c r="A65" s="153" t="s">
        <v>398</v>
      </c>
      <c r="B65" s="153" t="s">
        <v>453</v>
      </c>
      <c r="C65" s="158">
        <v>1762</v>
      </c>
      <c r="D65">
        <v>21.5</v>
      </c>
      <c r="E65" s="117">
        <v>4162</v>
      </c>
      <c r="F65" s="117">
        <v>2816</v>
      </c>
    </row>
    <row r="66" spans="1:6">
      <c r="A66" s="180" t="s">
        <v>414</v>
      </c>
      <c r="B66" s="180" t="s">
        <v>478</v>
      </c>
      <c r="C66" s="193">
        <v>414</v>
      </c>
      <c r="D66" s="181">
        <v>12.5</v>
      </c>
      <c r="E66" s="185">
        <v>4281</v>
      </c>
      <c r="F66" s="185">
        <v>4562</v>
      </c>
    </row>
    <row r="67" spans="1:6">
      <c r="A67" s="153" t="s">
        <v>398</v>
      </c>
      <c r="B67" s="153" t="s">
        <v>471</v>
      </c>
      <c r="C67" s="157">
        <v>1024</v>
      </c>
      <c r="D67">
        <v>36</v>
      </c>
      <c r="E67" s="117">
        <v>4315</v>
      </c>
      <c r="F67" s="160">
        <v>4089</v>
      </c>
    </row>
    <row r="68" spans="1:6">
      <c r="A68" s="153" t="s">
        <v>424</v>
      </c>
      <c r="B68" s="153" t="s">
        <v>487</v>
      </c>
      <c r="C68" s="157">
        <v>909</v>
      </c>
      <c r="D68">
        <v>48</v>
      </c>
      <c r="E68" s="117">
        <v>4374</v>
      </c>
      <c r="F68" s="117">
        <v>5929</v>
      </c>
    </row>
    <row r="69" spans="1:6">
      <c r="A69" s="153" t="s">
        <v>424</v>
      </c>
      <c r="B69" s="153" t="s">
        <v>472</v>
      </c>
      <c r="C69" s="157">
        <v>175021</v>
      </c>
      <c r="D69">
        <v>44</v>
      </c>
      <c r="E69" s="117">
        <v>4441</v>
      </c>
      <c r="F69" s="117">
        <v>4329</v>
      </c>
    </row>
    <row r="70" spans="1:6">
      <c r="A70" s="180" t="s">
        <v>387</v>
      </c>
      <c r="B70" s="180" t="s">
        <v>459</v>
      </c>
      <c r="C70" s="193">
        <v>1001</v>
      </c>
      <c r="D70" s="181">
        <v>23</v>
      </c>
      <c r="E70" s="185">
        <v>4530</v>
      </c>
      <c r="F70" s="185">
        <v>3383</v>
      </c>
    </row>
    <row r="71" spans="1:6">
      <c r="A71" s="153" t="s">
        <v>412</v>
      </c>
      <c r="B71" s="153" t="s">
        <v>488</v>
      </c>
      <c r="C71" s="158">
        <v>167</v>
      </c>
      <c r="D71" s="167">
        <v>12</v>
      </c>
      <c r="E71" s="160">
        <v>4598</v>
      </c>
      <c r="F71" s="160">
        <v>6005</v>
      </c>
    </row>
    <row r="72" spans="1:6">
      <c r="A72" s="153" t="s">
        <v>440</v>
      </c>
      <c r="B72" s="153" t="s">
        <v>455</v>
      </c>
      <c r="C72" s="157">
        <v>350</v>
      </c>
      <c r="D72">
        <v>24</v>
      </c>
      <c r="E72" s="162">
        <v>4826</v>
      </c>
      <c r="F72" s="160">
        <v>2897</v>
      </c>
    </row>
    <row r="73" spans="1:6">
      <c r="A73" s="153" t="s">
        <v>389</v>
      </c>
      <c r="B73" s="153" t="s">
        <v>390</v>
      </c>
      <c r="C73" s="158">
        <v>2594</v>
      </c>
      <c r="D73">
        <v>15</v>
      </c>
      <c r="E73" s="117">
        <v>5100</v>
      </c>
      <c r="F73" s="160">
        <v>153</v>
      </c>
    </row>
    <row r="74" spans="1:6">
      <c r="A74" s="180" t="s">
        <v>467</v>
      </c>
      <c r="B74" s="180" t="s">
        <v>468</v>
      </c>
      <c r="C74" s="193">
        <v>189</v>
      </c>
      <c r="D74" s="181">
        <v>32</v>
      </c>
      <c r="E74" s="185">
        <v>5192</v>
      </c>
      <c r="F74" s="185">
        <v>3947</v>
      </c>
    </row>
    <row r="75" spans="1:6">
      <c r="A75" s="153" t="s">
        <v>476</v>
      </c>
      <c r="B75" s="153" t="s">
        <v>477</v>
      </c>
      <c r="C75" s="157">
        <v>568</v>
      </c>
      <c r="D75">
        <v>20</v>
      </c>
      <c r="E75" s="117">
        <v>5395</v>
      </c>
      <c r="F75" s="160">
        <v>4505</v>
      </c>
    </row>
    <row r="76" spans="1:6">
      <c r="A76" s="153" t="s">
        <v>463</v>
      </c>
      <c r="B76" s="153" t="s">
        <v>486</v>
      </c>
      <c r="C76" s="157">
        <v>559</v>
      </c>
      <c r="D76">
        <v>40</v>
      </c>
      <c r="E76" s="117">
        <v>5451</v>
      </c>
      <c r="F76" s="117">
        <v>5810</v>
      </c>
    </row>
    <row r="77" spans="1:6">
      <c r="A77" s="153" t="s">
        <v>430</v>
      </c>
      <c r="B77" s="153" t="s">
        <v>501</v>
      </c>
      <c r="C77" s="157">
        <v>2770</v>
      </c>
      <c r="D77">
        <v>16</v>
      </c>
      <c r="E77" s="117">
        <v>5539</v>
      </c>
      <c r="F77" s="160">
        <v>7183</v>
      </c>
    </row>
    <row r="78" spans="1:6">
      <c r="A78" s="180" t="s">
        <v>402</v>
      </c>
      <c r="B78" s="180" t="s">
        <v>481</v>
      </c>
      <c r="C78" s="193">
        <v>1932</v>
      </c>
      <c r="D78" s="181">
        <v>20</v>
      </c>
      <c r="E78" s="185">
        <v>5594</v>
      </c>
      <c r="F78" s="185">
        <v>5197</v>
      </c>
    </row>
    <row r="79" spans="1:6">
      <c r="A79" s="153" t="s">
        <v>414</v>
      </c>
      <c r="B79" s="153" t="s">
        <v>494</v>
      </c>
      <c r="C79" s="157">
        <v>361</v>
      </c>
      <c r="D79">
        <v>20</v>
      </c>
      <c r="E79" s="117">
        <v>6245</v>
      </c>
      <c r="F79" s="117">
        <v>6632</v>
      </c>
    </row>
    <row r="80" spans="1:6">
      <c r="A80" s="153" t="s">
        <v>420</v>
      </c>
      <c r="B80" s="153" t="s">
        <v>511</v>
      </c>
      <c r="C80" s="157">
        <v>2186</v>
      </c>
      <c r="D80">
        <v>30</v>
      </c>
      <c r="E80" s="117">
        <v>6726</v>
      </c>
      <c r="F80" s="117">
        <v>8461</v>
      </c>
    </row>
    <row r="81" spans="1:6">
      <c r="A81" s="153" t="s">
        <v>444</v>
      </c>
      <c r="B81" s="153" t="s">
        <v>493</v>
      </c>
      <c r="C81" s="158">
        <v>1005</v>
      </c>
      <c r="D81" s="167">
        <v>35</v>
      </c>
      <c r="E81" s="160">
        <v>7047</v>
      </c>
      <c r="F81" s="160">
        <v>6454</v>
      </c>
    </row>
    <row r="82" spans="1:6">
      <c r="A82" s="180" t="s">
        <v>427</v>
      </c>
      <c r="B82" s="180" t="s">
        <v>498</v>
      </c>
      <c r="C82" s="193">
        <v>1722</v>
      </c>
      <c r="D82" s="181">
        <v>20</v>
      </c>
      <c r="E82" s="185">
        <v>7098</v>
      </c>
      <c r="F82" s="185">
        <v>6910</v>
      </c>
    </row>
    <row r="83" spans="1:6">
      <c r="A83" s="153" t="s">
        <v>509</v>
      </c>
      <c r="B83" s="153" t="s">
        <v>510</v>
      </c>
      <c r="C83" s="158">
        <v>1684</v>
      </c>
      <c r="D83">
        <v>46</v>
      </c>
      <c r="E83" s="117">
        <v>7141</v>
      </c>
      <c r="F83" s="117">
        <v>8440</v>
      </c>
    </row>
    <row r="84" spans="1:6">
      <c r="A84" s="153" t="s">
        <v>432</v>
      </c>
      <c r="B84" s="153" t="s">
        <v>517</v>
      </c>
      <c r="C84" s="158">
        <v>798</v>
      </c>
      <c r="D84" s="167">
        <v>24</v>
      </c>
      <c r="E84" s="160">
        <v>7277</v>
      </c>
      <c r="F84" s="160">
        <v>9284</v>
      </c>
    </row>
    <row r="85" spans="1:6">
      <c r="A85" s="153" t="s">
        <v>417</v>
      </c>
      <c r="B85" s="153" t="s">
        <v>502</v>
      </c>
      <c r="C85" s="158">
        <v>434</v>
      </c>
      <c r="D85" s="167">
        <v>30</v>
      </c>
      <c r="E85" s="160">
        <v>7405</v>
      </c>
      <c r="F85" s="160">
        <v>7336</v>
      </c>
    </row>
    <row r="86" spans="1:6">
      <c r="A86" s="180" t="s">
        <v>405</v>
      </c>
      <c r="B86" s="180" t="s">
        <v>504</v>
      </c>
      <c r="C86" s="193">
        <v>325</v>
      </c>
      <c r="D86" s="181">
        <v>15</v>
      </c>
      <c r="E86" s="185">
        <v>7449</v>
      </c>
      <c r="F86" s="185">
        <v>7974</v>
      </c>
    </row>
    <row r="87" spans="1:6">
      <c r="A87" s="153" t="s">
        <v>440</v>
      </c>
      <c r="B87" s="153" t="s">
        <v>485</v>
      </c>
      <c r="C87" s="157">
        <v>1763</v>
      </c>
      <c r="D87">
        <v>30</v>
      </c>
      <c r="E87" s="162">
        <v>7664</v>
      </c>
      <c r="F87" s="160">
        <v>5723</v>
      </c>
    </row>
    <row r="88" spans="1:6">
      <c r="A88" s="153" t="s">
        <v>489</v>
      </c>
      <c r="B88" s="153" t="s">
        <v>490</v>
      </c>
      <c r="C88" s="158">
        <v>1207</v>
      </c>
      <c r="D88">
        <v>15</v>
      </c>
      <c r="E88" s="117">
        <v>7803</v>
      </c>
      <c r="F88" s="160">
        <v>6029</v>
      </c>
    </row>
    <row r="89" spans="1:6">
      <c r="A89" s="153" t="s">
        <v>420</v>
      </c>
      <c r="B89" s="153" t="s">
        <v>503</v>
      </c>
      <c r="C89" s="157">
        <v>1502</v>
      </c>
      <c r="D89">
        <v>30</v>
      </c>
      <c r="E89" s="117">
        <v>7845</v>
      </c>
      <c r="F89" s="117">
        <v>7717</v>
      </c>
    </row>
    <row r="90" spans="1:6">
      <c r="A90" s="180" t="s">
        <v>398</v>
      </c>
      <c r="B90" s="180" t="s">
        <v>491</v>
      </c>
      <c r="C90" s="193">
        <v>985</v>
      </c>
      <c r="D90" s="181">
        <v>36</v>
      </c>
      <c r="E90" s="185">
        <v>7904</v>
      </c>
      <c r="F90" s="185">
        <v>6316</v>
      </c>
    </row>
    <row r="91" spans="1:6">
      <c r="A91" s="153" t="s">
        <v>521</v>
      </c>
      <c r="B91" s="153" t="s">
        <v>522</v>
      </c>
      <c r="C91" s="158">
        <v>894</v>
      </c>
      <c r="D91" s="167">
        <v>24</v>
      </c>
      <c r="E91" s="165">
        <v>8024</v>
      </c>
      <c r="F91" s="160">
        <v>9710</v>
      </c>
    </row>
    <row r="92" spans="1:6">
      <c r="A92" s="153" t="s">
        <v>427</v>
      </c>
      <c r="B92" s="153" t="s">
        <v>525</v>
      </c>
      <c r="C92" s="157">
        <v>1837</v>
      </c>
      <c r="D92">
        <v>26</v>
      </c>
      <c r="E92" s="117">
        <v>8323</v>
      </c>
      <c r="F92" s="117">
        <v>10230</v>
      </c>
    </row>
    <row r="93" spans="1:6">
      <c r="A93" s="153" t="s">
        <v>432</v>
      </c>
      <c r="B93" s="153" t="s">
        <v>529</v>
      </c>
      <c r="C93" s="157">
        <v>451</v>
      </c>
      <c r="D93">
        <v>20</v>
      </c>
      <c r="E93" s="117">
        <v>8684</v>
      </c>
      <c r="F93" s="160">
        <v>10937</v>
      </c>
    </row>
    <row r="94" spans="1:6">
      <c r="A94" s="180" t="s">
        <v>444</v>
      </c>
      <c r="B94" s="180" t="s">
        <v>519</v>
      </c>
      <c r="C94" s="193">
        <v>1770</v>
      </c>
      <c r="D94" s="181">
        <v>30</v>
      </c>
      <c r="E94" s="185">
        <v>8859</v>
      </c>
      <c r="F94" s="185">
        <v>9581</v>
      </c>
    </row>
    <row r="95" spans="1:6">
      <c r="A95" s="153" t="s">
        <v>436</v>
      </c>
      <c r="B95" s="153" t="s">
        <v>520</v>
      </c>
      <c r="C95" s="157">
        <v>7871</v>
      </c>
      <c r="D95">
        <v>45</v>
      </c>
      <c r="E95" s="117">
        <v>9112</v>
      </c>
      <c r="F95" s="160">
        <v>9616</v>
      </c>
    </row>
    <row r="96" spans="1:6">
      <c r="A96" s="153" t="s">
        <v>385</v>
      </c>
      <c r="B96" s="153" t="s">
        <v>513</v>
      </c>
      <c r="C96" s="158">
        <v>1649</v>
      </c>
      <c r="D96" s="167">
        <v>44</v>
      </c>
      <c r="E96" s="160">
        <v>9194</v>
      </c>
      <c r="F96" s="160">
        <v>8740</v>
      </c>
    </row>
    <row r="97" spans="1:6">
      <c r="A97" s="153" t="s">
        <v>412</v>
      </c>
      <c r="B97" s="153" t="s">
        <v>528</v>
      </c>
      <c r="C97" s="157">
        <v>4743</v>
      </c>
      <c r="D97">
        <v>44</v>
      </c>
      <c r="E97" s="117">
        <v>9194</v>
      </c>
      <c r="F97" s="117">
        <v>10514</v>
      </c>
    </row>
    <row r="98" spans="1:6">
      <c r="A98" s="180" t="s">
        <v>461</v>
      </c>
      <c r="B98" s="180" t="s">
        <v>524</v>
      </c>
      <c r="C98" s="193">
        <v>950</v>
      </c>
      <c r="D98" s="181">
        <v>29</v>
      </c>
      <c r="E98" s="185">
        <v>9309</v>
      </c>
      <c r="F98" s="185">
        <v>9980</v>
      </c>
    </row>
    <row r="99" spans="1:6">
      <c r="A99" s="153" t="s">
        <v>398</v>
      </c>
      <c r="B99" s="153" t="s">
        <v>492</v>
      </c>
      <c r="C99" s="157">
        <v>5024</v>
      </c>
      <c r="D99">
        <v>36</v>
      </c>
      <c r="E99" s="117">
        <v>9569</v>
      </c>
      <c r="F99" s="117">
        <v>6385</v>
      </c>
    </row>
    <row r="100" spans="1:6">
      <c r="A100" s="154" t="s">
        <v>424</v>
      </c>
      <c r="B100" s="153" t="s">
        <v>512</v>
      </c>
      <c r="C100" s="157">
        <v>175021</v>
      </c>
      <c r="D100">
        <v>53</v>
      </c>
      <c r="E100" s="117">
        <v>9598</v>
      </c>
      <c r="F100" s="117">
        <v>8620</v>
      </c>
    </row>
    <row r="101" spans="1:6">
      <c r="A101" s="153" t="s">
        <v>402</v>
      </c>
      <c r="B101" s="153" t="s">
        <v>530</v>
      </c>
      <c r="C101" s="158">
        <v>3688</v>
      </c>
      <c r="D101" s="167">
        <v>40</v>
      </c>
      <c r="E101" s="160">
        <v>9926</v>
      </c>
      <c r="F101" s="160">
        <v>11045</v>
      </c>
    </row>
    <row r="102" spans="1:6">
      <c r="A102" s="180" t="s">
        <v>387</v>
      </c>
      <c r="B102" s="180" t="s">
        <v>523</v>
      </c>
      <c r="C102" s="193">
        <v>2063</v>
      </c>
      <c r="D102" s="181">
        <v>30</v>
      </c>
      <c r="E102" s="185">
        <v>10013</v>
      </c>
      <c r="F102" s="185">
        <v>9898</v>
      </c>
    </row>
    <row r="103" spans="1:6">
      <c r="A103" s="153" t="s">
        <v>424</v>
      </c>
      <c r="B103" s="153" t="s">
        <v>515</v>
      </c>
      <c r="C103" s="157">
        <v>175021</v>
      </c>
      <c r="D103">
        <v>51</v>
      </c>
      <c r="E103" s="117">
        <v>10072</v>
      </c>
      <c r="F103" s="117">
        <v>9072</v>
      </c>
    </row>
    <row r="104" spans="1:6">
      <c r="A104" s="153" t="s">
        <v>407</v>
      </c>
      <c r="B104" s="153" t="s">
        <v>514</v>
      </c>
      <c r="C104" s="157">
        <v>953</v>
      </c>
      <c r="D104">
        <v>18</v>
      </c>
      <c r="E104" s="152">
        <v>10129</v>
      </c>
      <c r="F104" s="117">
        <v>8935</v>
      </c>
    </row>
    <row r="105" spans="1:6">
      <c r="A105" s="153" t="s">
        <v>467</v>
      </c>
      <c r="B105" s="153" t="s">
        <v>526</v>
      </c>
      <c r="C105" s="158">
        <v>768</v>
      </c>
      <c r="D105" s="167">
        <v>35</v>
      </c>
      <c r="E105" s="160">
        <v>10163</v>
      </c>
      <c r="F105" s="160">
        <v>10304</v>
      </c>
    </row>
    <row r="106" spans="1:6">
      <c r="A106" s="180" t="s">
        <v>396</v>
      </c>
      <c r="B106" s="180" t="s">
        <v>497</v>
      </c>
      <c r="C106" s="193">
        <v>1825</v>
      </c>
      <c r="D106" s="181">
        <v>30</v>
      </c>
      <c r="E106" s="185">
        <v>10364</v>
      </c>
      <c r="F106" s="185">
        <v>6876</v>
      </c>
    </row>
    <row r="107" spans="1:6">
      <c r="A107" s="153" t="s">
        <v>405</v>
      </c>
      <c r="B107" s="153" t="s">
        <v>527</v>
      </c>
      <c r="C107" s="157">
        <v>766</v>
      </c>
      <c r="D107">
        <v>24</v>
      </c>
      <c r="E107" s="117">
        <v>10652</v>
      </c>
      <c r="F107" s="117">
        <v>10469</v>
      </c>
    </row>
    <row r="108" spans="1:6">
      <c r="A108" s="153" t="s">
        <v>521</v>
      </c>
      <c r="B108" s="153" t="s">
        <v>532</v>
      </c>
      <c r="C108" s="157">
        <v>1611</v>
      </c>
      <c r="D108">
        <v>28</v>
      </c>
      <c r="E108" s="117">
        <v>10663</v>
      </c>
      <c r="F108" s="117">
        <v>11576</v>
      </c>
    </row>
    <row r="109" spans="1:6">
      <c r="A109" s="153" t="s">
        <v>424</v>
      </c>
      <c r="B109" s="153" t="s">
        <v>518</v>
      </c>
      <c r="C109" s="157">
        <v>844</v>
      </c>
      <c r="D109">
        <v>49</v>
      </c>
      <c r="E109" s="117">
        <v>11044</v>
      </c>
      <c r="F109" s="117">
        <v>9510</v>
      </c>
    </row>
    <row r="110" spans="1:6">
      <c r="A110" s="180" t="s">
        <v>424</v>
      </c>
      <c r="B110" s="180" t="s">
        <v>539</v>
      </c>
      <c r="C110" s="193">
        <v>175021</v>
      </c>
      <c r="D110" s="181">
        <v>61</v>
      </c>
      <c r="E110" s="185">
        <v>11486</v>
      </c>
      <c r="F110" s="185">
        <v>13573</v>
      </c>
    </row>
    <row r="111" spans="1:6">
      <c r="A111" s="153" t="s">
        <v>414</v>
      </c>
      <c r="B111" s="153" t="s">
        <v>531</v>
      </c>
      <c r="C111" s="157">
        <v>1495</v>
      </c>
      <c r="D111">
        <v>28</v>
      </c>
      <c r="E111" s="117">
        <v>11900</v>
      </c>
      <c r="F111" s="117">
        <v>11248</v>
      </c>
    </row>
    <row r="112" spans="1:6">
      <c r="A112" s="153" t="s">
        <v>521</v>
      </c>
      <c r="B112" s="153" t="s">
        <v>547</v>
      </c>
      <c r="C112" s="157">
        <v>1291</v>
      </c>
      <c r="D112">
        <v>34</v>
      </c>
      <c r="E112" s="117">
        <v>12827</v>
      </c>
      <c r="F112" s="117">
        <v>16252</v>
      </c>
    </row>
    <row r="113" spans="1:6">
      <c r="A113" s="153" t="s">
        <v>507</v>
      </c>
      <c r="B113" s="153" t="s">
        <v>508</v>
      </c>
      <c r="C113" s="158">
        <v>3976</v>
      </c>
      <c r="D113" s="167">
        <v>42</v>
      </c>
      <c r="E113" s="160">
        <v>12947</v>
      </c>
      <c r="F113" s="160">
        <v>8216</v>
      </c>
    </row>
    <row r="114" spans="1:6">
      <c r="A114" s="180" t="s">
        <v>402</v>
      </c>
      <c r="B114" s="180" t="s">
        <v>535</v>
      </c>
      <c r="C114" s="193">
        <v>2147</v>
      </c>
      <c r="D114" s="181">
        <v>49</v>
      </c>
      <c r="E114" s="185">
        <v>13188</v>
      </c>
      <c r="F114" s="185">
        <v>12493</v>
      </c>
    </row>
    <row r="115" spans="1:6">
      <c r="A115" s="153" t="s">
        <v>432</v>
      </c>
      <c r="B115" s="153" t="s">
        <v>548</v>
      </c>
      <c r="C115" s="158">
        <v>2285</v>
      </c>
      <c r="D115" s="167">
        <v>45</v>
      </c>
      <c r="E115" s="160">
        <v>13322</v>
      </c>
      <c r="F115" s="160">
        <v>16729</v>
      </c>
    </row>
    <row r="116" spans="1:6">
      <c r="A116" s="153" t="s">
        <v>414</v>
      </c>
      <c r="B116" s="153" t="s">
        <v>549</v>
      </c>
      <c r="C116" s="157">
        <v>1255</v>
      </c>
      <c r="D116">
        <v>37.5</v>
      </c>
      <c r="E116" s="117">
        <v>13562</v>
      </c>
      <c r="F116" s="117">
        <v>16855</v>
      </c>
    </row>
    <row r="117" spans="1:6">
      <c r="A117" s="153" t="s">
        <v>387</v>
      </c>
      <c r="B117" s="153" t="s">
        <v>533</v>
      </c>
      <c r="C117" s="157">
        <v>657</v>
      </c>
      <c r="D117">
        <v>30</v>
      </c>
      <c r="E117" s="117">
        <v>14010</v>
      </c>
      <c r="F117" s="117">
        <v>11687</v>
      </c>
    </row>
    <row r="118" spans="1:6">
      <c r="A118" s="180" t="s">
        <v>405</v>
      </c>
      <c r="B118" s="180" t="s">
        <v>540</v>
      </c>
      <c r="C118" s="193">
        <v>3332</v>
      </c>
      <c r="D118" s="181">
        <v>40</v>
      </c>
      <c r="E118" s="185">
        <v>14156</v>
      </c>
      <c r="F118" s="185">
        <v>13773</v>
      </c>
    </row>
    <row r="119" spans="1:6">
      <c r="A119" s="153" t="s">
        <v>505</v>
      </c>
      <c r="B119" s="153" t="s">
        <v>506</v>
      </c>
      <c r="C119" s="157">
        <v>843</v>
      </c>
      <c r="D119">
        <v>40</v>
      </c>
      <c r="E119" s="117">
        <v>14320</v>
      </c>
      <c r="F119" s="117">
        <v>8133</v>
      </c>
    </row>
    <row r="120" spans="1:6">
      <c r="A120" s="153" t="s">
        <v>424</v>
      </c>
      <c r="B120" s="153" t="s">
        <v>541</v>
      </c>
      <c r="C120" s="157">
        <v>1673</v>
      </c>
      <c r="D120">
        <v>45</v>
      </c>
      <c r="E120" s="117">
        <v>14413</v>
      </c>
      <c r="F120" s="117">
        <v>14112</v>
      </c>
    </row>
    <row r="121" spans="1:6">
      <c r="A121" s="153" t="s">
        <v>405</v>
      </c>
      <c r="B121" s="153" t="s">
        <v>545</v>
      </c>
      <c r="C121" s="157">
        <v>1931</v>
      </c>
      <c r="D121">
        <v>30</v>
      </c>
      <c r="E121" s="117">
        <v>14524</v>
      </c>
      <c r="F121" s="117">
        <v>15759</v>
      </c>
    </row>
    <row r="122" spans="1:6">
      <c r="A122" s="180" t="s">
        <v>405</v>
      </c>
      <c r="B122" s="180" t="s">
        <v>542</v>
      </c>
      <c r="C122" s="193">
        <v>311</v>
      </c>
      <c r="D122" s="181">
        <v>26</v>
      </c>
      <c r="E122" s="185">
        <v>14890</v>
      </c>
      <c r="F122" s="185">
        <v>14413</v>
      </c>
    </row>
    <row r="123" spans="1:6">
      <c r="A123" s="153" t="s">
        <v>430</v>
      </c>
      <c r="B123" s="153" t="s">
        <v>534</v>
      </c>
      <c r="C123" s="158">
        <v>2110</v>
      </c>
      <c r="D123" s="167">
        <v>16</v>
      </c>
      <c r="E123" s="160">
        <v>14894</v>
      </c>
      <c r="F123" s="160">
        <v>12343</v>
      </c>
    </row>
    <row r="124" spans="1:6">
      <c r="A124" s="153" t="s">
        <v>389</v>
      </c>
      <c r="B124" s="153" t="s">
        <v>499</v>
      </c>
      <c r="C124" s="158">
        <v>14945</v>
      </c>
      <c r="D124">
        <v>40</v>
      </c>
      <c r="E124" s="117">
        <v>15000</v>
      </c>
      <c r="F124" s="160">
        <v>7056</v>
      </c>
    </row>
    <row r="125" spans="1:6">
      <c r="A125" s="153" t="s">
        <v>440</v>
      </c>
      <c r="B125" s="153" t="s">
        <v>536</v>
      </c>
      <c r="C125" s="157">
        <v>4328</v>
      </c>
      <c r="D125">
        <v>48</v>
      </c>
      <c r="E125" s="162">
        <v>15408</v>
      </c>
      <c r="F125" s="160">
        <v>12824</v>
      </c>
    </row>
    <row r="126" spans="1:6">
      <c r="A126" s="180" t="s">
        <v>456</v>
      </c>
      <c r="B126" s="180" t="s">
        <v>556</v>
      </c>
      <c r="C126" s="193">
        <v>1505</v>
      </c>
      <c r="D126" s="181">
        <v>48</v>
      </c>
      <c r="E126" s="185">
        <v>15737</v>
      </c>
      <c r="F126" s="185">
        <v>20173</v>
      </c>
    </row>
    <row r="127" spans="1:6">
      <c r="A127" s="153" t="s">
        <v>427</v>
      </c>
      <c r="B127" s="153" t="s">
        <v>546</v>
      </c>
      <c r="C127" s="157">
        <v>2649</v>
      </c>
      <c r="D127">
        <v>45</v>
      </c>
      <c r="E127" s="117">
        <v>16424</v>
      </c>
      <c r="F127" s="117">
        <v>16167</v>
      </c>
    </row>
    <row r="128" spans="1:6">
      <c r="A128" s="153" t="s">
        <v>543</v>
      </c>
      <c r="B128" s="153" t="s">
        <v>544</v>
      </c>
      <c r="C128" s="158">
        <v>270</v>
      </c>
      <c r="D128" s="167">
        <v>37.5</v>
      </c>
      <c r="E128" s="160">
        <v>16994</v>
      </c>
      <c r="F128" s="160">
        <v>14889</v>
      </c>
    </row>
    <row r="129" spans="1:6">
      <c r="A129" s="153" t="s">
        <v>414</v>
      </c>
      <c r="B129" s="153" t="s">
        <v>550</v>
      </c>
      <c r="C129" s="157">
        <v>1225</v>
      </c>
      <c r="D129">
        <v>40</v>
      </c>
      <c r="E129" s="117">
        <v>17118</v>
      </c>
      <c r="F129" s="117">
        <v>16968</v>
      </c>
    </row>
    <row r="130" spans="1:6">
      <c r="A130" s="180" t="s">
        <v>432</v>
      </c>
      <c r="B130" s="180" t="s">
        <v>555</v>
      </c>
      <c r="C130" s="193">
        <v>2162</v>
      </c>
      <c r="D130" s="181">
        <v>45</v>
      </c>
      <c r="E130" s="185">
        <v>17644</v>
      </c>
      <c r="F130" s="185">
        <v>20039</v>
      </c>
    </row>
    <row r="131" spans="1:6">
      <c r="A131" s="153" t="s">
        <v>537</v>
      </c>
      <c r="B131" s="153" t="s">
        <v>538</v>
      </c>
      <c r="C131" s="157">
        <v>30556</v>
      </c>
      <c r="D131">
        <v>21.5</v>
      </c>
      <c r="E131" s="117">
        <v>17698</v>
      </c>
      <c r="F131" s="117">
        <v>13185</v>
      </c>
    </row>
    <row r="132" spans="1:6">
      <c r="A132" s="153" t="s">
        <v>427</v>
      </c>
      <c r="B132" s="153" t="s">
        <v>254</v>
      </c>
      <c r="C132" s="157">
        <v>1737</v>
      </c>
      <c r="D132">
        <v>44.5</v>
      </c>
      <c r="E132" s="117">
        <v>18272</v>
      </c>
      <c r="F132" s="117">
        <v>18793</v>
      </c>
    </row>
    <row r="133" spans="1:6">
      <c r="A133" s="153" t="s">
        <v>553</v>
      </c>
      <c r="B133" s="153" t="s">
        <v>554</v>
      </c>
      <c r="C133" s="157">
        <v>4469</v>
      </c>
      <c r="D133">
        <v>36</v>
      </c>
      <c r="E133" s="117">
        <v>18660</v>
      </c>
      <c r="F133" s="117">
        <v>19400</v>
      </c>
    </row>
    <row r="134" spans="1:6">
      <c r="A134" s="180" t="s">
        <v>414</v>
      </c>
      <c r="B134" s="180" t="s">
        <v>565</v>
      </c>
      <c r="C134" s="193">
        <v>3480</v>
      </c>
      <c r="D134" s="181">
        <v>33</v>
      </c>
      <c r="E134" s="185">
        <v>18743</v>
      </c>
      <c r="F134" s="185">
        <v>22956</v>
      </c>
    </row>
    <row r="135" spans="1:6">
      <c r="A135" s="153" t="s">
        <v>489</v>
      </c>
      <c r="B135" s="153" t="s">
        <v>562</v>
      </c>
      <c r="C135" s="157">
        <v>45766</v>
      </c>
      <c r="D135">
        <v>48</v>
      </c>
      <c r="E135" s="117">
        <v>19236</v>
      </c>
      <c r="F135" s="117">
        <v>21789</v>
      </c>
    </row>
    <row r="136" spans="1:6">
      <c r="A136" s="153" t="s">
        <v>414</v>
      </c>
      <c r="B136" s="153" t="s">
        <v>551</v>
      </c>
      <c r="C136" s="158" t="s">
        <v>75</v>
      </c>
      <c r="D136">
        <v>40.5</v>
      </c>
      <c r="E136" s="117">
        <v>19328</v>
      </c>
      <c r="F136" s="117">
        <v>17437</v>
      </c>
    </row>
    <row r="137" spans="1:6">
      <c r="A137" s="153" t="s">
        <v>414</v>
      </c>
      <c r="B137" s="153" t="s">
        <v>564</v>
      </c>
      <c r="C137" s="158">
        <v>82</v>
      </c>
      <c r="D137">
        <v>30</v>
      </c>
      <c r="E137" s="117">
        <v>20050</v>
      </c>
      <c r="F137" s="117">
        <v>22381</v>
      </c>
    </row>
    <row r="138" spans="1:6">
      <c r="A138" s="180" t="s">
        <v>414</v>
      </c>
      <c r="B138" s="180" t="s">
        <v>568</v>
      </c>
      <c r="C138" s="193">
        <v>2537</v>
      </c>
      <c r="D138" s="181">
        <v>44</v>
      </c>
      <c r="E138" s="185">
        <v>20547</v>
      </c>
      <c r="F138" s="185">
        <v>23498</v>
      </c>
    </row>
    <row r="139" spans="1:6">
      <c r="A139" s="153" t="s">
        <v>444</v>
      </c>
      <c r="B139" s="153" t="s">
        <v>552</v>
      </c>
      <c r="C139" s="158">
        <v>2833</v>
      </c>
      <c r="D139" s="167">
        <v>35</v>
      </c>
      <c r="E139" s="160">
        <v>20747</v>
      </c>
      <c r="F139" s="160">
        <v>18348</v>
      </c>
    </row>
    <row r="140" spans="1:6">
      <c r="A140" s="153" t="s">
        <v>444</v>
      </c>
      <c r="B140" s="153" t="s">
        <v>558</v>
      </c>
      <c r="C140" s="157">
        <v>1982</v>
      </c>
      <c r="D140">
        <v>33</v>
      </c>
      <c r="E140" s="117">
        <v>20964</v>
      </c>
      <c r="F140" s="117">
        <v>21049</v>
      </c>
    </row>
    <row r="141" spans="1:6">
      <c r="A141" s="153" t="s">
        <v>495</v>
      </c>
      <c r="B141" s="153" t="s">
        <v>566</v>
      </c>
      <c r="C141" s="158">
        <v>2342</v>
      </c>
      <c r="D141">
        <v>37.5</v>
      </c>
      <c r="E141" s="117">
        <v>21108</v>
      </c>
      <c r="F141" s="160">
        <v>23341</v>
      </c>
    </row>
    <row r="142" spans="1:6">
      <c r="A142" s="180" t="s">
        <v>444</v>
      </c>
      <c r="B142" s="180" t="s">
        <v>574</v>
      </c>
      <c r="C142" s="193">
        <v>3828</v>
      </c>
      <c r="D142" s="181">
        <v>35</v>
      </c>
      <c r="E142" s="185">
        <v>21234</v>
      </c>
      <c r="F142" s="185">
        <v>25034</v>
      </c>
    </row>
    <row r="143" spans="1:6">
      <c r="A143" s="153" t="s">
        <v>505</v>
      </c>
      <c r="B143" s="153" t="s">
        <v>557</v>
      </c>
      <c r="C143" s="157">
        <v>849</v>
      </c>
      <c r="D143">
        <v>40</v>
      </c>
      <c r="E143" s="117">
        <v>22083</v>
      </c>
      <c r="F143" s="117">
        <v>20813</v>
      </c>
    </row>
    <row r="144" spans="1:6">
      <c r="A144" s="153" t="s">
        <v>420</v>
      </c>
      <c r="B144" s="153" t="s">
        <v>579</v>
      </c>
      <c r="C144" s="157">
        <v>6001</v>
      </c>
      <c r="D144">
        <v>44</v>
      </c>
      <c r="E144" s="117">
        <v>22838</v>
      </c>
      <c r="F144" s="117">
        <v>28902</v>
      </c>
    </row>
    <row r="145" spans="1:6">
      <c r="A145" s="153" t="s">
        <v>417</v>
      </c>
      <c r="B145" s="153" t="s">
        <v>567</v>
      </c>
      <c r="C145" s="157">
        <v>492</v>
      </c>
      <c r="D145">
        <v>40</v>
      </c>
      <c r="E145" s="117">
        <v>23169</v>
      </c>
      <c r="F145" s="160">
        <v>23393</v>
      </c>
    </row>
    <row r="146" spans="1:6">
      <c r="A146" s="180" t="s">
        <v>417</v>
      </c>
      <c r="B146" s="180" t="s">
        <v>594</v>
      </c>
      <c r="C146" s="193">
        <v>1687</v>
      </c>
      <c r="D146" s="181">
        <v>46</v>
      </c>
      <c r="E146" s="185">
        <v>23169</v>
      </c>
      <c r="F146" s="185">
        <v>39707</v>
      </c>
    </row>
    <row r="147" spans="1:6">
      <c r="A147" s="153" t="s">
        <v>560</v>
      </c>
      <c r="B147" s="153" t="s">
        <v>561</v>
      </c>
      <c r="C147" s="158">
        <v>2748</v>
      </c>
      <c r="D147" s="167">
        <v>45</v>
      </c>
      <c r="E147" s="160">
        <v>23932</v>
      </c>
      <c r="F147" s="160">
        <v>21264</v>
      </c>
    </row>
    <row r="148" spans="1:6">
      <c r="A148" s="153" t="s">
        <v>424</v>
      </c>
      <c r="B148" s="153" t="s">
        <v>569</v>
      </c>
      <c r="C148" s="158">
        <v>175021</v>
      </c>
      <c r="D148" s="167">
        <v>61</v>
      </c>
      <c r="E148" s="160">
        <v>25221</v>
      </c>
      <c r="F148" s="160">
        <v>23901</v>
      </c>
    </row>
    <row r="149" spans="1:6">
      <c r="A149" s="153" t="s">
        <v>572</v>
      </c>
      <c r="B149" s="153" t="s">
        <v>573</v>
      </c>
      <c r="C149" s="157">
        <v>1615</v>
      </c>
      <c r="D149">
        <v>45.5</v>
      </c>
      <c r="E149" s="117">
        <v>25531</v>
      </c>
      <c r="F149" s="160">
        <v>24390</v>
      </c>
    </row>
    <row r="150" spans="1:6">
      <c r="A150" s="180" t="s">
        <v>405</v>
      </c>
      <c r="B150" s="180" t="s">
        <v>586</v>
      </c>
      <c r="C150" s="193">
        <v>1032</v>
      </c>
      <c r="D150" s="181">
        <v>30</v>
      </c>
      <c r="E150" s="185">
        <v>26539</v>
      </c>
      <c r="F150" s="185">
        <v>33438</v>
      </c>
    </row>
    <row r="151" spans="1:6">
      <c r="A151" s="153" t="s">
        <v>387</v>
      </c>
      <c r="B151" s="153" t="s">
        <v>575</v>
      </c>
      <c r="C151" s="158">
        <v>1891</v>
      </c>
      <c r="D151" s="167">
        <v>47</v>
      </c>
      <c r="E151" s="160">
        <v>26798</v>
      </c>
      <c r="F151" s="160">
        <v>25054</v>
      </c>
    </row>
    <row r="152" spans="1:6">
      <c r="A152" s="153" t="s">
        <v>543</v>
      </c>
      <c r="B152" s="153" t="s">
        <v>559</v>
      </c>
      <c r="C152" s="157">
        <v>983</v>
      </c>
      <c r="D152">
        <v>44.5</v>
      </c>
      <c r="E152" s="117">
        <v>26844</v>
      </c>
      <c r="F152" s="117">
        <v>21256</v>
      </c>
    </row>
    <row r="153" spans="1:6">
      <c r="A153" s="153" t="s">
        <v>537</v>
      </c>
      <c r="B153" s="153" t="s">
        <v>584</v>
      </c>
      <c r="C153" s="157">
        <v>4032</v>
      </c>
      <c r="D153">
        <v>32</v>
      </c>
      <c r="E153" s="117">
        <v>28239</v>
      </c>
      <c r="F153" s="117">
        <v>32116</v>
      </c>
    </row>
    <row r="154" spans="1:6">
      <c r="A154" s="180" t="s">
        <v>420</v>
      </c>
      <c r="B154" s="180" t="s">
        <v>578</v>
      </c>
      <c r="C154" s="193">
        <v>11166</v>
      </c>
      <c r="D154" s="181">
        <v>45</v>
      </c>
      <c r="E154" s="185">
        <v>29099</v>
      </c>
      <c r="F154" s="185">
        <v>27843</v>
      </c>
    </row>
    <row r="155" spans="1:6">
      <c r="A155" s="153" t="s">
        <v>521</v>
      </c>
      <c r="B155" s="153" t="s">
        <v>577</v>
      </c>
      <c r="C155" s="157">
        <v>1969</v>
      </c>
      <c r="D155">
        <v>34</v>
      </c>
      <c r="E155" s="117">
        <v>29360</v>
      </c>
      <c r="F155" s="117">
        <v>26390</v>
      </c>
    </row>
    <row r="156" spans="1:6">
      <c r="A156" s="153" t="s">
        <v>509</v>
      </c>
      <c r="B156" s="153" t="s">
        <v>576</v>
      </c>
      <c r="C156" s="157">
        <v>5690</v>
      </c>
      <c r="D156">
        <v>47</v>
      </c>
      <c r="E156" s="117">
        <v>30990</v>
      </c>
      <c r="F156" s="117">
        <v>26080</v>
      </c>
    </row>
    <row r="157" spans="1:6">
      <c r="A157" s="153" t="s">
        <v>560</v>
      </c>
      <c r="B157" s="153" t="s">
        <v>581</v>
      </c>
      <c r="C157" s="157">
        <v>1425</v>
      </c>
      <c r="D157">
        <v>46</v>
      </c>
      <c r="E157" s="117">
        <v>31667</v>
      </c>
      <c r="F157" s="117">
        <v>30275</v>
      </c>
    </row>
    <row r="158" spans="1:6">
      <c r="A158" s="180" t="s">
        <v>570</v>
      </c>
      <c r="B158" s="180" t="s">
        <v>571</v>
      </c>
      <c r="C158" s="193">
        <v>11144</v>
      </c>
      <c r="D158" s="181">
        <v>48</v>
      </c>
      <c r="E158" s="185">
        <v>34866</v>
      </c>
      <c r="F158" s="185">
        <v>24018</v>
      </c>
    </row>
    <row r="159" spans="1:6">
      <c r="A159" s="153" t="s">
        <v>427</v>
      </c>
      <c r="B159" s="153" t="s">
        <v>593</v>
      </c>
      <c r="C159" s="157">
        <v>4435</v>
      </c>
      <c r="D159">
        <v>45</v>
      </c>
      <c r="E159" s="117">
        <v>35232</v>
      </c>
      <c r="F159" s="117">
        <v>38832</v>
      </c>
    </row>
    <row r="160" spans="1:6">
      <c r="A160" s="153" t="s">
        <v>414</v>
      </c>
      <c r="B160" s="153" t="s">
        <v>590</v>
      </c>
      <c r="C160" s="157">
        <v>3722</v>
      </c>
      <c r="D160">
        <v>41.5</v>
      </c>
      <c r="E160" s="117">
        <v>35474</v>
      </c>
      <c r="F160" s="117">
        <v>36668</v>
      </c>
    </row>
    <row r="161" spans="1:6">
      <c r="A161" s="153" t="s">
        <v>582</v>
      </c>
      <c r="B161" s="153" t="s">
        <v>583</v>
      </c>
      <c r="C161" s="158">
        <v>7903</v>
      </c>
      <c r="D161" s="167">
        <v>44</v>
      </c>
      <c r="E161" s="160">
        <v>35823</v>
      </c>
      <c r="F161" s="160">
        <v>31777</v>
      </c>
    </row>
    <row r="162" spans="1:6">
      <c r="A162" s="180" t="s">
        <v>393</v>
      </c>
      <c r="B162" s="180" t="s">
        <v>595</v>
      </c>
      <c r="C162" s="193">
        <v>12027</v>
      </c>
      <c r="D162" s="181">
        <v>48</v>
      </c>
      <c r="E162" s="185">
        <v>36545</v>
      </c>
      <c r="F162" s="185">
        <v>42355</v>
      </c>
    </row>
    <row r="163" spans="1:6">
      <c r="A163" s="153" t="s">
        <v>489</v>
      </c>
      <c r="B163" s="153" t="s">
        <v>597</v>
      </c>
      <c r="C163" s="157">
        <v>70794</v>
      </c>
      <c r="D163">
        <v>47</v>
      </c>
      <c r="E163" s="117">
        <v>36775</v>
      </c>
      <c r="F163" s="117">
        <v>44685</v>
      </c>
    </row>
    <row r="164" spans="1:6">
      <c r="A164" s="153" t="s">
        <v>424</v>
      </c>
      <c r="B164" s="153" t="s">
        <v>592</v>
      </c>
      <c r="C164" s="158">
        <v>175021</v>
      </c>
      <c r="D164" s="167">
        <v>48</v>
      </c>
      <c r="E164" s="160">
        <v>36865</v>
      </c>
      <c r="F164" s="160">
        <v>38312</v>
      </c>
    </row>
    <row r="165" spans="1:6">
      <c r="A165" s="153" t="s">
        <v>414</v>
      </c>
      <c r="B165" s="153" t="s">
        <v>580</v>
      </c>
      <c r="C165" s="157">
        <v>6033</v>
      </c>
      <c r="D165">
        <v>37.5</v>
      </c>
      <c r="E165" s="117">
        <v>37019</v>
      </c>
      <c r="F165" s="117">
        <v>29122</v>
      </c>
    </row>
    <row r="166" spans="1:6">
      <c r="A166" s="180" t="s">
        <v>560</v>
      </c>
      <c r="B166" s="180" t="s">
        <v>589</v>
      </c>
      <c r="C166" s="193">
        <v>2697</v>
      </c>
      <c r="D166" s="181">
        <v>45</v>
      </c>
      <c r="E166" s="185">
        <v>37468</v>
      </c>
      <c r="F166" s="185">
        <v>34532</v>
      </c>
    </row>
    <row r="167" spans="1:6">
      <c r="A167" s="153" t="s">
        <v>587</v>
      </c>
      <c r="B167" s="153" t="s">
        <v>588</v>
      </c>
      <c r="C167" s="158">
        <v>2028</v>
      </c>
      <c r="D167" s="167">
        <v>44</v>
      </c>
      <c r="E167" s="160">
        <v>37852</v>
      </c>
      <c r="F167" s="160">
        <v>34222</v>
      </c>
    </row>
    <row r="168" spans="1:6">
      <c r="A168" s="153" t="s">
        <v>521</v>
      </c>
      <c r="B168" s="153" t="s">
        <v>598</v>
      </c>
      <c r="C168" s="157">
        <v>651</v>
      </c>
      <c r="D168">
        <v>43.5</v>
      </c>
      <c r="E168" s="117">
        <v>41664</v>
      </c>
      <c r="F168" s="117">
        <v>45491</v>
      </c>
    </row>
    <row r="169" spans="1:6">
      <c r="A169" s="153" t="s">
        <v>521</v>
      </c>
      <c r="B169" s="153" t="s">
        <v>591</v>
      </c>
      <c r="C169" s="157">
        <v>1064</v>
      </c>
      <c r="D169">
        <v>48</v>
      </c>
      <c r="E169" s="117">
        <v>41747</v>
      </c>
      <c r="F169" s="117">
        <v>37787</v>
      </c>
    </row>
    <row r="170" spans="1:6">
      <c r="A170" s="180" t="s">
        <v>420</v>
      </c>
      <c r="B170" s="180" t="s">
        <v>596</v>
      </c>
      <c r="C170" s="193">
        <v>7160</v>
      </c>
      <c r="D170" s="181">
        <v>50</v>
      </c>
      <c r="E170" s="185">
        <v>41804</v>
      </c>
      <c r="F170" s="185">
        <v>43775</v>
      </c>
    </row>
    <row r="171" spans="1:6">
      <c r="A171" s="153" t="s">
        <v>391</v>
      </c>
      <c r="B171" s="153" t="s">
        <v>391</v>
      </c>
      <c r="C171" s="157">
        <v>15808</v>
      </c>
      <c r="D171">
        <v>48.5</v>
      </c>
      <c r="E171" s="117">
        <v>43704</v>
      </c>
      <c r="F171" s="160">
        <v>25534</v>
      </c>
    </row>
    <row r="172" spans="1:6">
      <c r="A172" s="153" t="s">
        <v>414</v>
      </c>
      <c r="B172" s="153" t="s">
        <v>601</v>
      </c>
      <c r="C172" s="157">
        <v>4315</v>
      </c>
      <c r="D172">
        <v>49</v>
      </c>
      <c r="E172" s="117">
        <v>44169</v>
      </c>
      <c r="F172" s="117">
        <v>48254</v>
      </c>
    </row>
    <row r="173" spans="1:6">
      <c r="A173" s="153" t="s">
        <v>427</v>
      </c>
      <c r="B173" s="153" t="s">
        <v>599</v>
      </c>
      <c r="C173" s="157">
        <v>4875</v>
      </c>
      <c r="D173">
        <v>46</v>
      </c>
      <c r="E173" s="117">
        <v>44455</v>
      </c>
      <c r="F173" s="117">
        <v>46375</v>
      </c>
    </row>
    <row r="174" spans="1:6">
      <c r="A174" s="180" t="s">
        <v>474</v>
      </c>
      <c r="B174" s="180" t="s">
        <v>600</v>
      </c>
      <c r="C174" s="193">
        <v>16045</v>
      </c>
      <c r="D174" s="181">
        <v>48</v>
      </c>
      <c r="E174" s="185">
        <v>45489</v>
      </c>
      <c r="F174" s="185">
        <v>48048</v>
      </c>
    </row>
    <row r="175" spans="1:6">
      <c r="A175" s="153" t="s">
        <v>440</v>
      </c>
      <c r="B175" s="153" t="s">
        <v>585</v>
      </c>
      <c r="C175" s="157">
        <v>5892</v>
      </c>
      <c r="D175">
        <v>40</v>
      </c>
      <c r="E175" s="117">
        <v>45971</v>
      </c>
      <c r="F175" s="160">
        <v>33042</v>
      </c>
    </row>
    <row r="176" spans="1:6">
      <c r="A176" s="153" t="s">
        <v>405</v>
      </c>
      <c r="B176" s="153" t="s">
        <v>602</v>
      </c>
      <c r="C176" s="157">
        <v>5743</v>
      </c>
      <c r="D176">
        <v>54</v>
      </c>
      <c r="E176" s="117">
        <v>47723</v>
      </c>
      <c r="F176" s="117">
        <v>50698</v>
      </c>
    </row>
    <row r="177" spans="1:6">
      <c r="A177" s="153" t="s">
        <v>444</v>
      </c>
      <c r="B177" s="153" t="s">
        <v>609</v>
      </c>
      <c r="C177" s="157">
        <v>5943</v>
      </c>
      <c r="D177">
        <v>55</v>
      </c>
      <c r="E177" s="117">
        <v>49797</v>
      </c>
      <c r="F177" s="117">
        <v>58059</v>
      </c>
    </row>
    <row r="178" spans="1:6">
      <c r="A178" s="180" t="s">
        <v>430</v>
      </c>
      <c r="B178" s="180" t="s">
        <v>615</v>
      </c>
      <c r="C178" s="193">
        <v>10503</v>
      </c>
      <c r="D178" s="181">
        <v>45</v>
      </c>
      <c r="E178" s="185">
        <v>50200</v>
      </c>
      <c r="F178" s="185">
        <v>71067</v>
      </c>
    </row>
    <row r="179" spans="1:6">
      <c r="A179" s="153" t="s">
        <v>606</v>
      </c>
      <c r="B179" s="153" t="s">
        <v>607</v>
      </c>
      <c r="C179" s="157">
        <v>2998</v>
      </c>
      <c r="D179">
        <v>36</v>
      </c>
      <c r="E179" s="117">
        <v>51919</v>
      </c>
      <c r="F179" s="117">
        <v>56507</v>
      </c>
    </row>
    <row r="180" spans="1:6">
      <c r="A180" s="153" t="s">
        <v>603</v>
      </c>
      <c r="B180" s="153" t="s">
        <v>604</v>
      </c>
      <c r="C180" s="157">
        <v>14656</v>
      </c>
      <c r="D180">
        <v>43</v>
      </c>
      <c r="E180" s="117">
        <v>54271</v>
      </c>
      <c r="F180" s="117">
        <v>54831</v>
      </c>
    </row>
    <row r="181" spans="1:6">
      <c r="A181" s="153" t="s">
        <v>414</v>
      </c>
      <c r="B181" s="153" t="s">
        <v>612</v>
      </c>
      <c r="C181" s="157">
        <v>7380</v>
      </c>
      <c r="D181">
        <v>59</v>
      </c>
      <c r="E181" s="117">
        <v>56725</v>
      </c>
      <c r="F181" s="160">
        <v>63576</v>
      </c>
    </row>
    <row r="182" spans="1:6">
      <c r="A182" s="180" t="s">
        <v>424</v>
      </c>
      <c r="B182" s="180" t="s">
        <v>611</v>
      </c>
      <c r="C182" s="193">
        <v>175021</v>
      </c>
      <c r="D182" s="181">
        <v>69</v>
      </c>
      <c r="E182" s="185">
        <v>58066</v>
      </c>
      <c r="F182" s="185">
        <v>63045</v>
      </c>
    </row>
    <row r="183" spans="1:6">
      <c r="A183" s="153" t="s">
        <v>456</v>
      </c>
      <c r="B183" s="153" t="s">
        <v>608</v>
      </c>
      <c r="C183" s="157">
        <v>12572</v>
      </c>
      <c r="D183">
        <v>54</v>
      </c>
      <c r="E183" s="117">
        <v>59965</v>
      </c>
      <c r="F183" s="117">
        <v>56545</v>
      </c>
    </row>
    <row r="184" spans="1:6">
      <c r="A184" s="153" t="s">
        <v>489</v>
      </c>
      <c r="B184" s="153" t="s">
        <v>563</v>
      </c>
      <c r="C184" s="157">
        <v>45766</v>
      </c>
      <c r="D184">
        <v>41</v>
      </c>
      <c r="E184" s="117">
        <v>63533</v>
      </c>
      <c r="F184" s="117">
        <v>22167</v>
      </c>
    </row>
    <row r="185" spans="1:6">
      <c r="A185" s="153" t="s">
        <v>616</v>
      </c>
      <c r="B185" s="153" t="s">
        <v>617</v>
      </c>
      <c r="C185" s="157">
        <v>17734</v>
      </c>
      <c r="D185">
        <v>46.5</v>
      </c>
      <c r="E185" s="117">
        <v>64303</v>
      </c>
      <c r="F185" s="117">
        <v>72726</v>
      </c>
    </row>
    <row r="186" spans="1:6">
      <c r="A186" s="180" t="s">
        <v>509</v>
      </c>
      <c r="B186" s="180" t="s">
        <v>626</v>
      </c>
      <c r="C186" s="193">
        <v>4445</v>
      </c>
      <c r="D186" s="181">
        <v>55</v>
      </c>
      <c r="E186" s="185">
        <v>65364</v>
      </c>
      <c r="F186" s="185">
        <v>80859</v>
      </c>
    </row>
    <row r="187" spans="1:6">
      <c r="A187" s="153" t="s">
        <v>412</v>
      </c>
      <c r="B187" s="153" t="s">
        <v>610</v>
      </c>
      <c r="C187" s="157">
        <v>35355</v>
      </c>
      <c r="D187">
        <v>51</v>
      </c>
      <c r="E187" s="117">
        <v>66938</v>
      </c>
      <c r="F187" s="117">
        <v>59155</v>
      </c>
    </row>
    <row r="188" spans="1:6">
      <c r="A188" s="153" t="s">
        <v>489</v>
      </c>
      <c r="B188" s="119" t="s">
        <v>669</v>
      </c>
      <c r="C188" s="157">
        <v>8954</v>
      </c>
      <c r="D188">
        <v>54</v>
      </c>
      <c r="E188" s="117">
        <v>68025</v>
      </c>
      <c r="F188" s="117">
        <v>78531</v>
      </c>
    </row>
    <row r="189" spans="1:6">
      <c r="A189" s="153" t="s">
        <v>405</v>
      </c>
      <c r="B189" s="153" t="s">
        <v>627</v>
      </c>
      <c r="C189" s="158">
        <v>2935</v>
      </c>
      <c r="D189" s="167">
        <v>51</v>
      </c>
      <c r="E189" s="160">
        <v>69643</v>
      </c>
      <c r="F189" s="160">
        <v>81697</v>
      </c>
    </row>
    <row r="190" spans="1:6">
      <c r="A190" s="180" t="s">
        <v>613</v>
      </c>
      <c r="B190" s="180" t="s">
        <v>614</v>
      </c>
      <c r="C190" s="193">
        <v>10799</v>
      </c>
      <c r="D190" s="181">
        <v>49</v>
      </c>
      <c r="E190" s="185">
        <v>69856</v>
      </c>
      <c r="F190" s="185">
        <v>70427</v>
      </c>
    </row>
    <row r="191" spans="1:6">
      <c r="A191" s="153" t="s">
        <v>621</v>
      </c>
      <c r="B191" s="153" t="s">
        <v>622</v>
      </c>
      <c r="C191" s="157">
        <v>13952</v>
      </c>
      <c r="D191">
        <v>60</v>
      </c>
      <c r="E191" s="117">
        <v>71563</v>
      </c>
      <c r="F191" s="117">
        <v>78404</v>
      </c>
    </row>
    <row r="192" spans="1:6">
      <c r="A192" s="153" t="s">
        <v>489</v>
      </c>
      <c r="B192" s="153" t="s">
        <v>620</v>
      </c>
      <c r="C192" s="157">
        <v>45766</v>
      </c>
      <c r="D192">
        <v>54</v>
      </c>
      <c r="E192" s="117">
        <v>72809</v>
      </c>
      <c r="F192" s="117">
        <v>76483</v>
      </c>
    </row>
    <row r="193" spans="1:6">
      <c r="A193" s="153" t="s">
        <v>427</v>
      </c>
      <c r="B193" s="153" t="s">
        <v>624</v>
      </c>
      <c r="C193" s="157">
        <v>6591</v>
      </c>
      <c r="D193">
        <v>40</v>
      </c>
      <c r="E193" s="117">
        <v>75796</v>
      </c>
      <c r="F193" s="117">
        <v>79206</v>
      </c>
    </row>
    <row r="194" spans="1:6">
      <c r="A194" s="180" t="s">
        <v>424</v>
      </c>
      <c r="B194" s="180" t="s">
        <v>630</v>
      </c>
      <c r="C194" s="193">
        <v>175021</v>
      </c>
      <c r="D194" s="181">
        <v>51</v>
      </c>
      <c r="E194" s="185">
        <v>75910</v>
      </c>
      <c r="F194" s="185">
        <v>84106</v>
      </c>
    </row>
    <row r="195" spans="1:6">
      <c r="A195" s="153" t="s">
        <v>619</v>
      </c>
      <c r="B195" s="153" t="s">
        <v>619</v>
      </c>
      <c r="C195" s="158">
        <v>5618</v>
      </c>
      <c r="D195" s="167">
        <v>49</v>
      </c>
      <c r="E195" s="160">
        <v>76510</v>
      </c>
      <c r="F195" s="160">
        <v>75718</v>
      </c>
    </row>
    <row r="196" spans="1:6">
      <c r="A196" s="153" t="s">
        <v>543</v>
      </c>
      <c r="B196" s="153" t="s">
        <v>670</v>
      </c>
      <c r="C196" s="158">
        <v>6520</v>
      </c>
      <c r="D196" s="167">
        <v>53</v>
      </c>
      <c r="E196" s="160">
        <v>77844</v>
      </c>
      <c r="F196" s="160">
        <v>58328</v>
      </c>
    </row>
    <row r="197" spans="1:6">
      <c r="A197" s="153" t="s">
        <v>560</v>
      </c>
      <c r="B197" s="153" t="s">
        <v>618</v>
      </c>
      <c r="C197" s="158">
        <v>9000</v>
      </c>
      <c r="D197">
        <v>45</v>
      </c>
      <c r="E197" s="117">
        <v>78107</v>
      </c>
      <c r="F197" s="117">
        <v>74064</v>
      </c>
    </row>
    <row r="198" spans="1:6">
      <c r="A198" s="180" t="s">
        <v>405</v>
      </c>
      <c r="B198" s="180" t="s">
        <v>623</v>
      </c>
      <c r="C198" s="193">
        <v>8766</v>
      </c>
      <c r="D198" s="181">
        <v>51</v>
      </c>
      <c r="E198" s="185">
        <v>78132</v>
      </c>
      <c r="F198" s="185">
        <v>78605</v>
      </c>
    </row>
    <row r="199" spans="1:6">
      <c r="A199" s="153" t="s">
        <v>621</v>
      </c>
      <c r="B199" s="153" t="s">
        <v>629</v>
      </c>
      <c r="C199" s="157">
        <v>16460</v>
      </c>
      <c r="D199">
        <v>60</v>
      </c>
      <c r="E199" s="117">
        <v>84770</v>
      </c>
      <c r="F199" s="117">
        <v>83272</v>
      </c>
    </row>
    <row r="200" spans="1:6">
      <c r="A200" s="153" t="s">
        <v>521</v>
      </c>
      <c r="B200" s="153" t="s">
        <v>634</v>
      </c>
      <c r="C200" s="157">
        <v>7421</v>
      </c>
      <c r="D200">
        <v>47</v>
      </c>
      <c r="E200" s="117">
        <v>84798</v>
      </c>
      <c r="F200" s="117">
        <v>91405</v>
      </c>
    </row>
    <row r="201" spans="1:6">
      <c r="A201" s="153" t="s">
        <v>476</v>
      </c>
      <c r="B201" s="153" t="s">
        <v>633</v>
      </c>
      <c r="C201" s="157">
        <v>8153</v>
      </c>
      <c r="D201">
        <v>52</v>
      </c>
      <c r="E201" s="117">
        <v>85301</v>
      </c>
      <c r="F201" s="160">
        <v>90123</v>
      </c>
    </row>
    <row r="202" spans="1:6">
      <c r="A202" s="180" t="s">
        <v>407</v>
      </c>
      <c r="B202" s="180" t="s">
        <v>631</v>
      </c>
      <c r="C202" s="193">
        <v>23818</v>
      </c>
      <c r="D202" s="181">
        <v>51</v>
      </c>
      <c r="E202" s="185">
        <v>86459</v>
      </c>
      <c r="F202" s="185">
        <v>84368</v>
      </c>
    </row>
    <row r="203" spans="1:6">
      <c r="A203" s="154" t="s">
        <v>489</v>
      </c>
      <c r="B203" s="153" t="s">
        <v>625</v>
      </c>
      <c r="C203" s="157">
        <v>45766</v>
      </c>
      <c r="D203">
        <v>54</v>
      </c>
      <c r="E203" s="117">
        <v>88074</v>
      </c>
      <c r="F203" s="117">
        <v>79559</v>
      </c>
    </row>
    <row r="204" spans="1:6">
      <c r="A204" s="154" t="s">
        <v>621</v>
      </c>
      <c r="B204" s="153" t="s">
        <v>636</v>
      </c>
      <c r="C204" s="158">
        <v>4877</v>
      </c>
      <c r="D204">
        <v>56</v>
      </c>
      <c r="E204" s="117">
        <v>90010</v>
      </c>
      <c r="F204" s="117">
        <v>94514</v>
      </c>
    </row>
    <row r="205" spans="1:6">
      <c r="A205" s="154" t="s">
        <v>489</v>
      </c>
      <c r="B205" s="153" t="s">
        <v>635</v>
      </c>
      <c r="C205" s="158" t="s">
        <v>75</v>
      </c>
      <c r="D205" s="167">
        <v>54</v>
      </c>
      <c r="E205" s="160">
        <v>90819</v>
      </c>
      <c r="F205" s="160">
        <v>92395</v>
      </c>
    </row>
    <row r="206" spans="1:6">
      <c r="A206" s="180" t="s">
        <v>387</v>
      </c>
      <c r="B206" s="180" t="s">
        <v>638</v>
      </c>
      <c r="C206" s="193">
        <v>13645</v>
      </c>
      <c r="D206" s="181">
        <v>45</v>
      </c>
      <c r="E206" s="185">
        <v>91613</v>
      </c>
      <c r="F206" s="185">
        <v>94920</v>
      </c>
    </row>
    <row r="207" spans="1:6">
      <c r="A207" s="153" t="s">
        <v>628</v>
      </c>
      <c r="B207" s="153" t="s">
        <v>628</v>
      </c>
      <c r="C207" s="157">
        <v>12245</v>
      </c>
      <c r="D207">
        <v>51</v>
      </c>
      <c r="E207" s="117">
        <v>92175</v>
      </c>
      <c r="F207" s="160">
        <v>83008</v>
      </c>
    </row>
    <row r="208" spans="1:6">
      <c r="A208" s="153" t="s">
        <v>414</v>
      </c>
      <c r="B208" s="153" t="s">
        <v>637</v>
      </c>
      <c r="C208" s="157">
        <v>24840</v>
      </c>
      <c r="D208">
        <v>58</v>
      </c>
      <c r="E208" s="117">
        <v>93584</v>
      </c>
      <c r="F208" s="117">
        <v>94862</v>
      </c>
    </row>
    <row r="209" spans="1:6">
      <c r="A209" s="153" t="s">
        <v>521</v>
      </c>
      <c r="B209" s="153" t="s">
        <v>639</v>
      </c>
      <c r="C209" s="158">
        <v>25113</v>
      </c>
      <c r="D209" s="167">
        <v>49.5</v>
      </c>
      <c r="E209" s="160">
        <v>94465</v>
      </c>
      <c r="F209" s="160">
        <v>99680</v>
      </c>
    </row>
    <row r="210" spans="1:6">
      <c r="A210" s="180" t="s">
        <v>414</v>
      </c>
      <c r="B210" s="180" t="s">
        <v>642</v>
      </c>
      <c r="C210" s="193">
        <v>22335</v>
      </c>
      <c r="D210" s="181">
        <v>53</v>
      </c>
      <c r="E210" s="185">
        <v>95883</v>
      </c>
      <c r="F210" s="185">
        <v>106969</v>
      </c>
    </row>
    <row r="211" spans="1:6">
      <c r="A211" s="153" t="s">
        <v>606</v>
      </c>
      <c r="B211" s="153" t="s">
        <v>645</v>
      </c>
      <c r="C211" s="157">
        <v>12023</v>
      </c>
      <c r="D211">
        <v>46</v>
      </c>
      <c r="E211" s="117">
        <v>97759</v>
      </c>
      <c r="F211" s="117">
        <v>111631</v>
      </c>
    </row>
    <row r="212" spans="1:6">
      <c r="A212" s="153" t="s">
        <v>456</v>
      </c>
      <c r="B212" s="153" t="s">
        <v>641</v>
      </c>
      <c r="C212" s="157">
        <v>21690</v>
      </c>
      <c r="D212">
        <v>56</v>
      </c>
      <c r="E212" s="117">
        <v>98975</v>
      </c>
      <c r="F212" s="117">
        <v>102749</v>
      </c>
    </row>
    <row r="213" spans="1:6">
      <c r="A213" s="153" t="s">
        <v>553</v>
      </c>
      <c r="B213" s="153" t="s">
        <v>649</v>
      </c>
      <c r="C213" s="157">
        <v>18855</v>
      </c>
      <c r="D213">
        <v>45.5</v>
      </c>
      <c r="E213" s="117">
        <v>99438</v>
      </c>
      <c r="F213" s="117">
        <v>115151</v>
      </c>
    </row>
    <row r="214" spans="1:6">
      <c r="A214" s="180" t="s">
        <v>467</v>
      </c>
      <c r="B214" s="180" t="s">
        <v>640</v>
      </c>
      <c r="C214" s="193">
        <v>24324</v>
      </c>
      <c r="D214" s="181">
        <v>50</v>
      </c>
      <c r="E214" s="185">
        <v>99741</v>
      </c>
      <c r="F214" s="185">
        <v>100812</v>
      </c>
    </row>
    <row r="215" spans="1:6">
      <c r="A215" s="153" t="s">
        <v>417</v>
      </c>
      <c r="B215" s="153" t="s">
        <v>646</v>
      </c>
      <c r="C215" s="157">
        <v>13206</v>
      </c>
      <c r="D215">
        <v>56</v>
      </c>
      <c r="E215" s="117">
        <v>102144</v>
      </c>
      <c r="F215" s="160">
        <v>113699</v>
      </c>
    </row>
    <row r="216" spans="1:6">
      <c r="A216" s="153" t="s">
        <v>621</v>
      </c>
      <c r="B216" s="153" t="s">
        <v>643</v>
      </c>
      <c r="C216" s="158">
        <v>1123</v>
      </c>
      <c r="D216" s="167">
        <v>56</v>
      </c>
      <c r="E216" s="160">
        <v>102889</v>
      </c>
      <c r="F216" s="160">
        <v>108336</v>
      </c>
    </row>
    <row r="217" spans="1:6">
      <c r="A217" s="153" t="s">
        <v>427</v>
      </c>
      <c r="B217" s="153" t="s">
        <v>632</v>
      </c>
      <c r="C217" s="157">
        <v>7348</v>
      </c>
      <c r="D217">
        <v>47.5</v>
      </c>
      <c r="E217" s="117">
        <v>102999</v>
      </c>
      <c r="F217" s="117">
        <v>89392</v>
      </c>
    </row>
    <row r="218" spans="1:6">
      <c r="A218" s="180" t="s">
        <v>521</v>
      </c>
      <c r="B218" s="180" t="s">
        <v>650</v>
      </c>
      <c r="C218" s="193">
        <v>7743</v>
      </c>
      <c r="D218" s="181">
        <v>47.5</v>
      </c>
      <c r="E218" s="185">
        <v>103101</v>
      </c>
      <c r="F218" s="185">
        <v>121867</v>
      </c>
    </row>
    <row r="219" spans="1:6">
      <c r="A219" s="153" t="s">
        <v>424</v>
      </c>
      <c r="B219" s="153" t="s">
        <v>648</v>
      </c>
      <c r="C219" s="157">
        <v>26258</v>
      </c>
      <c r="D219">
        <v>64</v>
      </c>
      <c r="E219" s="117">
        <v>105278</v>
      </c>
      <c r="F219" s="117">
        <v>114141</v>
      </c>
    </row>
    <row r="220" spans="1:6">
      <c r="A220" s="153" t="s">
        <v>489</v>
      </c>
      <c r="B220" s="153" t="s">
        <v>605</v>
      </c>
      <c r="C220" s="158">
        <v>4073</v>
      </c>
      <c r="D220" s="167">
        <v>47.5</v>
      </c>
      <c r="E220" s="160">
        <v>109859</v>
      </c>
      <c r="F220" s="160">
        <v>55784</v>
      </c>
    </row>
    <row r="221" spans="1:6">
      <c r="A221" s="153" t="s">
        <v>621</v>
      </c>
      <c r="B221" s="153" t="s">
        <v>644</v>
      </c>
      <c r="C221" s="157">
        <v>3084</v>
      </c>
      <c r="D221">
        <v>56</v>
      </c>
      <c r="E221" s="117">
        <v>113182</v>
      </c>
      <c r="F221" s="117">
        <v>111139</v>
      </c>
    </row>
    <row r="222" spans="1:6">
      <c r="A222" s="180" t="s">
        <v>621</v>
      </c>
      <c r="B222" s="180" t="s">
        <v>647</v>
      </c>
      <c r="C222" s="193">
        <v>40939</v>
      </c>
      <c r="D222" s="181">
        <v>56</v>
      </c>
      <c r="E222" s="185">
        <v>116073</v>
      </c>
      <c r="F222" s="185">
        <v>113816</v>
      </c>
    </row>
    <row r="223" spans="1:6">
      <c r="A223" s="153" t="s">
        <v>652</v>
      </c>
      <c r="B223" s="153" t="s">
        <v>652</v>
      </c>
      <c r="C223" s="157">
        <v>39695</v>
      </c>
      <c r="D223">
        <v>54</v>
      </c>
      <c r="E223" s="117">
        <v>116848</v>
      </c>
      <c r="F223" s="160">
        <v>131458</v>
      </c>
    </row>
    <row r="224" spans="1:6">
      <c r="A224" s="153" t="s">
        <v>405</v>
      </c>
      <c r="B224" s="153" t="s">
        <v>651</v>
      </c>
      <c r="C224" s="158">
        <v>14289</v>
      </c>
      <c r="D224" s="167">
        <v>60</v>
      </c>
      <c r="E224" s="160">
        <v>120847</v>
      </c>
      <c r="F224" s="160">
        <v>127879</v>
      </c>
    </row>
    <row r="225" spans="1:6">
      <c r="A225" s="153" t="s">
        <v>456</v>
      </c>
      <c r="B225" s="153" t="s">
        <v>654</v>
      </c>
      <c r="C225" s="157">
        <v>21938</v>
      </c>
      <c r="D225">
        <v>56</v>
      </c>
      <c r="E225" s="117">
        <v>134306</v>
      </c>
      <c r="F225" s="117">
        <v>148381</v>
      </c>
    </row>
    <row r="226" spans="1:6">
      <c r="A226" s="180" t="s">
        <v>509</v>
      </c>
      <c r="B226" s="180" t="s">
        <v>655</v>
      </c>
      <c r="C226" s="193">
        <v>8407</v>
      </c>
      <c r="D226" s="181">
        <v>55</v>
      </c>
      <c r="E226" s="185">
        <v>139328</v>
      </c>
      <c r="F226" s="185">
        <v>150355</v>
      </c>
    </row>
    <row r="227" spans="1:6">
      <c r="A227" s="153" t="s">
        <v>621</v>
      </c>
      <c r="B227" s="153" t="s">
        <v>653</v>
      </c>
      <c r="C227" s="157">
        <v>23692</v>
      </c>
      <c r="D227">
        <v>60</v>
      </c>
      <c r="E227" s="117">
        <v>154011</v>
      </c>
      <c r="F227" s="117">
        <v>147248</v>
      </c>
    </row>
    <row r="228" spans="1:6">
      <c r="A228" s="153" t="s">
        <v>521</v>
      </c>
      <c r="B228" s="153" t="s">
        <v>656</v>
      </c>
      <c r="C228" s="157">
        <v>12771</v>
      </c>
      <c r="D228">
        <v>53.5</v>
      </c>
      <c r="E228" s="117">
        <v>170113</v>
      </c>
      <c r="F228" s="117">
        <v>174594</v>
      </c>
    </row>
    <row r="229" spans="1:6">
      <c r="A229" s="153" t="s">
        <v>537</v>
      </c>
      <c r="B229" s="153" t="s">
        <v>657</v>
      </c>
      <c r="C229" s="157">
        <v>36337</v>
      </c>
      <c r="D229">
        <v>60</v>
      </c>
      <c r="E229" s="117">
        <v>173723</v>
      </c>
      <c r="F229" s="117">
        <v>180581</v>
      </c>
    </row>
    <row r="230" spans="1:6">
      <c r="A230" s="180" t="s">
        <v>414</v>
      </c>
      <c r="B230" s="180" t="s">
        <v>658</v>
      </c>
      <c r="C230" s="193">
        <v>7062</v>
      </c>
      <c r="D230" s="181">
        <v>60</v>
      </c>
      <c r="E230" s="185">
        <v>173888</v>
      </c>
      <c r="F230" s="185">
        <v>185162</v>
      </c>
    </row>
    <row r="231" spans="1:6">
      <c r="A231" s="153" t="s">
        <v>621</v>
      </c>
      <c r="B231" s="153" t="s">
        <v>659</v>
      </c>
      <c r="C231" s="158">
        <v>17363</v>
      </c>
      <c r="D231" s="167">
        <v>60</v>
      </c>
      <c r="E231" s="160">
        <v>174009</v>
      </c>
      <c r="F231" s="160">
        <v>188714</v>
      </c>
    </row>
    <row r="232" spans="1:6">
      <c r="A232" s="153" t="s">
        <v>521</v>
      </c>
      <c r="B232" s="153" t="s">
        <v>660</v>
      </c>
      <c r="C232" s="157">
        <v>45395</v>
      </c>
      <c r="D232">
        <v>58</v>
      </c>
      <c r="E232" s="117">
        <v>200888</v>
      </c>
      <c r="F232" s="117">
        <v>207543</v>
      </c>
    </row>
    <row r="233" spans="1:6">
      <c r="A233" s="153" t="s">
        <v>521</v>
      </c>
      <c r="B233" s="153" t="s">
        <v>662</v>
      </c>
      <c r="C233" s="157">
        <v>17636</v>
      </c>
      <c r="D233">
        <v>58</v>
      </c>
      <c r="E233" s="117">
        <v>214073</v>
      </c>
      <c r="F233" s="117">
        <v>237802</v>
      </c>
    </row>
    <row r="234" spans="1:6">
      <c r="A234" s="180" t="s">
        <v>661</v>
      </c>
      <c r="B234" s="180" t="s">
        <v>661</v>
      </c>
      <c r="C234" s="193">
        <v>24896</v>
      </c>
      <c r="D234" s="181">
        <v>48</v>
      </c>
      <c r="E234" s="185">
        <v>235101</v>
      </c>
      <c r="F234" s="185">
        <v>213802</v>
      </c>
    </row>
    <row r="235" spans="1:6">
      <c r="A235" s="153" t="s">
        <v>521</v>
      </c>
      <c r="B235" s="153" t="s">
        <v>663</v>
      </c>
      <c r="C235" s="158">
        <v>32531</v>
      </c>
      <c r="D235" s="167">
        <v>58</v>
      </c>
      <c r="E235" s="160">
        <v>256150</v>
      </c>
      <c r="F235" s="160">
        <v>253231</v>
      </c>
    </row>
    <row r="236" spans="1:6">
      <c r="A236" s="153" t="s">
        <v>613</v>
      </c>
      <c r="B236" s="153" t="s">
        <v>664</v>
      </c>
      <c r="C236" s="157">
        <v>53582</v>
      </c>
      <c r="D236">
        <v>60</v>
      </c>
      <c r="E236" s="117">
        <v>338700</v>
      </c>
      <c r="F236" s="160">
        <v>360427</v>
      </c>
    </row>
    <row r="237" spans="1:6">
      <c r="A237" s="180"/>
      <c r="B237" s="180"/>
      <c r="C237" s="181"/>
      <c r="D237" s="181"/>
      <c r="E237" s="181"/>
      <c r="F237" s="181"/>
    </row>
    <row r="238" spans="1:6">
      <c r="A238" s="115" t="s">
        <v>398</v>
      </c>
      <c r="B238" s="115" t="s">
        <v>409</v>
      </c>
      <c r="C238" s="157" t="s">
        <v>75</v>
      </c>
      <c r="E238" s="134" t="s">
        <v>678</v>
      </c>
      <c r="F238" s="117">
        <v>718</v>
      </c>
    </row>
    <row r="239" spans="1:6">
      <c r="A239" s="153" t="s">
        <v>398</v>
      </c>
      <c r="B239" s="153" t="s">
        <v>411</v>
      </c>
      <c r="C239" s="158">
        <v>995</v>
      </c>
      <c r="D239" s="167">
        <v>21.5</v>
      </c>
      <c r="E239" s="134" t="s">
        <v>678</v>
      </c>
      <c r="F239" s="160">
        <v>778</v>
      </c>
    </row>
    <row r="240" spans="1:6">
      <c r="A240" s="153" t="s">
        <v>398</v>
      </c>
      <c r="B240" s="153" t="s">
        <v>500</v>
      </c>
      <c r="C240" s="157">
        <v>350</v>
      </c>
      <c r="D240">
        <v>32</v>
      </c>
      <c r="E240" s="134" t="s">
        <v>678</v>
      </c>
      <c r="F240" s="117">
        <v>7098</v>
      </c>
    </row>
    <row r="241" spans="1:6">
      <c r="A241" s="153" t="s">
        <v>398</v>
      </c>
      <c r="B241" s="153" t="s">
        <v>516</v>
      </c>
      <c r="C241" s="157">
        <v>2861</v>
      </c>
      <c r="D241">
        <v>32</v>
      </c>
      <c r="E241" s="134" t="s">
        <v>678</v>
      </c>
      <c r="F241" s="117">
        <v>9170</v>
      </c>
    </row>
    <row r="242" spans="1:6">
      <c r="A242" s="7"/>
      <c r="B242" s="7"/>
      <c r="C242" s="115"/>
      <c r="E242" s="115"/>
      <c r="F242" s="115"/>
    </row>
    <row r="244" spans="1:6">
      <c r="A244" s="7"/>
      <c r="B244" s="7"/>
    </row>
    <row r="245" spans="1:6">
      <c r="A245" s="155" t="s">
        <v>665</v>
      </c>
    </row>
  </sheetData>
  <pageMargins left="0.7" right="0.7" top="0.75" bottom="0.75" header="0.3" footer="0.3"/>
  <pageSetup scale="90" orientation="landscape" verticalDpi="0" r:id="rId1"/>
  <headerFooter>
    <oddHeader>&amp;C&amp;"Arial,Bold"&amp;12Public Library System Branch Statistics FY11</oddHeader>
    <oddFooter xml:space="preserve">&amp;L&amp;8Mississippi Public Library Statistics, FY11, Branches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67"/>
  <sheetViews>
    <sheetView topLeftCell="C49" zoomScaleNormal="100" workbookViewId="0">
      <selection activeCell="M11" sqref="M11"/>
    </sheetView>
  </sheetViews>
  <sheetFormatPr defaultRowHeight="12.75"/>
  <cols>
    <col min="1" max="1" width="52.5703125" style="45" customWidth="1"/>
    <col min="2" max="2" width="9.5703125" style="43" bestFit="1" customWidth="1"/>
    <col min="3" max="4" width="11.140625" style="45" customWidth="1"/>
    <col min="5" max="5" width="10.42578125" style="64" customWidth="1"/>
    <col min="6" max="6" width="8.5703125" style="45" customWidth="1"/>
    <col min="7" max="7" width="8.7109375" style="60" customWidth="1"/>
    <col min="8" max="8" width="10.140625" style="45" customWidth="1"/>
    <col min="9" max="9" width="10.140625" style="60" customWidth="1"/>
    <col min="10" max="10" width="10.140625" style="45" customWidth="1"/>
    <col min="11" max="11" width="10.7109375" style="60" customWidth="1"/>
    <col min="12" max="12" width="9.5703125" style="45" bestFit="1" customWidth="1"/>
    <col min="13" max="13" width="10.5703125" style="60" customWidth="1"/>
    <col min="14" max="14" width="10.140625" style="45" customWidth="1"/>
    <col min="15" max="15" width="0" style="45" hidden="1" customWidth="1"/>
  </cols>
  <sheetData>
    <row r="1" spans="1:15" ht="45" customHeight="1">
      <c r="A1" s="2" t="s">
        <v>0</v>
      </c>
      <c r="B1" s="65" t="s">
        <v>78</v>
      </c>
      <c r="C1" s="65" t="s">
        <v>79</v>
      </c>
      <c r="D1" s="65" t="s">
        <v>80</v>
      </c>
      <c r="E1" s="62" t="s">
        <v>81</v>
      </c>
      <c r="F1" s="50" t="s">
        <v>82</v>
      </c>
      <c r="G1" s="58" t="s">
        <v>83</v>
      </c>
      <c r="H1" s="50" t="s">
        <v>84</v>
      </c>
      <c r="I1" s="58" t="s">
        <v>85</v>
      </c>
      <c r="J1" s="50" t="s">
        <v>86</v>
      </c>
      <c r="K1" s="58" t="s">
        <v>87</v>
      </c>
      <c r="L1" s="50" t="s">
        <v>88</v>
      </c>
      <c r="M1" s="58" t="s">
        <v>89</v>
      </c>
      <c r="N1" s="50" t="s">
        <v>90</v>
      </c>
    </row>
    <row r="2" spans="1:15">
      <c r="A2" s="47"/>
      <c r="B2" s="66"/>
      <c r="C2" s="51"/>
      <c r="D2" s="51"/>
      <c r="E2" s="63"/>
      <c r="F2" s="51"/>
      <c r="G2" s="59"/>
      <c r="H2" s="51"/>
      <c r="I2" s="59"/>
      <c r="J2" s="51"/>
      <c r="K2" s="59"/>
      <c r="L2" s="51"/>
      <c r="M2" s="59"/>
      <c r="N2" s="51"/>
    </row>
    <row r="3" spans="1:15">
      <c r="A3" s="71" t="s">
        <v>13</v>
      </c>
      <c r="B3" s="67"/>
      <c r="C3" s="52"/>
      <c r="D3" s="52"/>
      <c r="F3" s="52"/>
      <c r="H3" s="52"/>
      <c r="J3" s="52"/>
      <c r="L3" s="52"/>
      <c r="N3" s="52"/>
    </row>
    <row r="4" spans="1:15">
      <c r="A4" s="45" t="s">
        <v>14</v>
      </c>
      <c r="B4" s="68">
        <v>0</v>
      </c>
      <c r="C4" s="53">
        <v>69631</v>
      </c>
      <c r="D4" s="53">
        <v>69631</v>
      </c>
      <c r="E4" s="60">
        <f t="shared" ref="E4:E12" si="0">(D4/O4)</f>
        <v>7.9769733073662508</v>
      </c>
      <c r="F4" s="53">
        <v>9995</v>
      </c>
      <c r="G4" s="60">
        <f t="shared" ref="G4:G12" si="1">(F4/O4)</f>
        <v>1.1450337953946614</v>
      </c>
      <c r="H4" s="53">
        <v>51755</v>
      </c>
      <c r="I4" s="60">
        <f t="shared" ref="I4:I12" si="2">(H4/O4)</f>
        <v>5.9290869515408406</v>
      </c>
      <c r="J4" s="53">
        <v>12571</v>
      </c>
      <c r="K4" s="60">
        <f t="shared" ref="K4:K12" si="3">(J4/O4)</f>
        <v>1.440142055218238</v>
      </c>
      <c r="L4" s="53">
        <v>143952</v>
      </c>
      <c r="M4" s="60">
        <f t="shared" ref="M4:M12" si="4">(L4/O4)</f>
        <v>16.491236109519992</v>
      </c>
      <c r="N4" s="53">
        <v>9788</v>
      </c>
      <c r="O4" s="46">
        <v>8729</v>
      </c>
    </row>
    <row r="5" spans="1:15">
      <c r="A5" s="45" t="s">
        <v>15</v>
      </c>
      <c r="B5" s="68">
        <v>6900</v>
      </c>
      <c r="C5" s="53">
        <v>68500</v>
      </c>
      <c r="D5" s="53">
        <v>75100</v>
      </c>
      <c r="E5" s="60">
        <f t="shared" si="0"/>
        <v>7.0869113900160423</v>
      </c>
      <c r="F5" s="53">
        <v>2500</v>
      </c>
      <c r="G5" s="60">
        <f t="shared" si="1"/>
        <v>0.23591582523355667</v>
      </c>
      <c r="H5" s="53">
        <v>43719</v>
      </c>
      <c r="I5" s="60">
        <f t="shared" si="2"/>
        <v>4.125601585354346</v>
      </c>
      <c r="J5" s="53">
        <v>8360</v>
      </c>
      <c r="K5" s="60">
        <f t="shared" si="3"/>
        <v>0.78890251958101354</v>
      </c>
      <c r="L5" s="53">
        <v>129679</v>
      </c>
      <c r="M5" s="60">
        <f t="shared" si="4"/>
        <v>12.237331320184959</v>
      </c>
      <c r="N5" s="54">
        <v>0</v>
      </c>
      <c r="O5" s="46">
        <v>10597</v>
      </c>
    </row>
    <row r="6" spans="1:15">
      <c r="A6" s="45" t="s">
        <v>28</v>
      </c>
      <c r="B6" s="68">
        <v>30500</v>
      </c>
      <c r="C6" s="53">
        <v>47250</v>
      </c>
      <c r="D6" s="53">
        <v>77750</v>
      </c>
      <c r="E6" s="60">
        <f t="shared" si="0"/>
        <v>8.0955851728446486</v>
      </c>
      <c r="F6" s="53">
        <v>10406</v>
      </c>
      <c r="G6" s="60">
        <f t="shared" si="1"/>
        <v>1.0835068721366097</v>
      </c>
      <c r="H6" s="53">
        <v>43053</v>
      </c>
      <c r="I6" s="60">
        <f t="shared" si="2"/>
        <v>4.482819658475635</v>
      </c>
      <c r="J6" s="53">
        <v>19418</v>
      </c>
      <c r="K6" s="60">
        <f t="shared" si="3"/>
        <v>2.0218658892128278</v>
      </c>
      <c r="L6" s="53">
        <v>150627</v>
      </c>
      <c r="M6" s="60">
        <f t="shared" si="4"/>
        <v>15.68377759266972</v>
      </c>
      <c r="N6" s="53">
        <v>3998</v>
      </c>
      <c r="O6" s="46">
        <v>9604</v>
      </c>
    </row>
    <row r="7" spans="1:15">
      <c r="A7" s="45" t="s">
        <v>30</v>
      </c>
      <c r="B7" s="68">
        <v>17500</v>
      </c>
      <c r="C7" s="53">
        <v>42500</v>
      </c>
      <c r="D7" s="53">
        <v>60000</v>
      </c>
      <c r="E7" s="60">
        <f t="shared" si="0"/>
        <v>6.4</v>
      </c>
      <c r="F7" s="53">
        <v>9152</v>
      </c>
      <c r="G7" s="60">
        <f t="shared" si="1"/>
        <v>0.97621333333333338</v>
      </c>
      <c r="H7" s="53">
        <v>45965</v>
      </c>
      <c r="I7" s="60">
        <f t="shared" si="2"/>
        <v>4.9029333333333334</v>
      </c>
      <c r="J7" s="53">
        <v>12346</v>
      </c>
      <c r="K7" s="60">
        <f t="shared" si="3"/>
        <v>1.3169066666666667</v>
      </c>
      <c r="L7" s="53">
        <v>127463</v>
      </c>
      <c r="M7" s="60">
        <f t="shared" si="4"/>
        <v>13.596053333333334</v>
      </c>
      <c r="N7" s="54">
        <v>0</v>
      </c>
      <c r="O7" s="46">
        <v>9375</v>
      </c>
    </row>
    <row r="8" spans="1:15">
      <c r="A8" s="45" t="s">
        <v>40</v>
      </c>
      <c r="B8" s="68">
        <v>12000</v>
      </c>
      <c r="C8" s="53">
        <v>37000</v>
      </c>
      <c r="D8" s="53">
        <v>49000</v>
      </c>
      <c r="E8" s="60">
        <f t="shared" si="0"/>
        <v>5.9588957801289064</v>
      </c>
      <c r="F8" s="53">
        <v>6000</v>
      </c>
      <c r="G8" s="60">
        <f t="shared" si="1"/>
        <v>0.72966070777088654</v>
      </c>
      <c r="H8" s="53">
        <v>32769</v>
      </c>
      <c r="I8" s="60">
        <f t="shared" si="2"/>
        <v>3.9850419554906966</v>
      </c>
      <c r="J8" s="53">
        <v>11075</v>
      </c>
      <c r="K8" s="60">
        <f t="shared" si="3"/>
        <v>1.3468320564270948</v>
      </c>
      <c r="L8" s="53">
        <v>98844</v>
      </c>
      <c r="M8" s="60">
        <f t="shared" si="4"/>
        <v>12.020430499817584</v>
      </c>
      <c r="N8" s="54">
        <v>0</v>
      </c>
      <c r="O8" s="46">
        <v>8223</v>
      </c>
    </row>
    <row r="9" spans="1:15">
      <c r="A9" s="45" t="s">
        <v>47</v>
      </c>
      <c r="B9" s="68">
        <v>10252</v>
      </c>
      <c r="C9" s="53">
        <v>56544</v>
      </c>
      <c r="D9" s="53">
        <v>66796</v>
      </c>
      <c r="E9" s="60">
        <f t="shared" si="0"/>
        <v>5.7857080987440455</v>
      </c>
      <c r="F9" s="53">
        <v>6000</v>
      </c>
      <c r="G9" s="60">
        <f t="shared" si="1"/>
        <v>0.51970550021654394</v>
      </c>
      <c r="H9" s="53">
        <v>47426</v>
      </c>
      <c r="I9" s="60">
        <f t="shared" si="2"/>
        <v>4.107925508878302</v>
      </c>
      <c r="J9" s="53">
        <v>11461</v>
      </c>
      <c r="K9" s="60">
        <f t="shared" si="3"/>
        <v>0.99272412299696844</v>
      </c>
      <c r="L9" s="53">
        <v>131683</v>
      </c>
      <c r="M9" s="60">
        <f t="shared" si="4"/>
        <v>11.40606323083586</v>
      </c>
      <c r="N9" s="54">
        <v>0</v>
      </c>
      <c r="O9" s="46">
        <v>11545</v>
      </c>
    </row>
    <row r="10" spans="1:15">
      <c r="A10" s="45" t="s">
        <v>51</v>
      </c>
      <c r="B10" s="68">
        <v>11000</v>
      </c>
      <c r="C10" s="53">
        <v>44593</v>
      </c>
      <c r="D10" s="53">
        <v>55593</v>
      </c>
      <c r="E10" s="60">
        <f t="shared" si="0"/>
        <v>8.7935779816513762</v>
      </c>
      <c r="F10" s="53">
        <v>8250</v>
      </c>
      <c r="G10" s="60">
        <f t="shared" si="1"/>
        <v>1.3049667826637139</v>
      </c>
      <c r="H10" s="53">
        <v>60601</v>
      </c>
      <c r="I10" s="60">
        <f t="shared" si="2"/>
        <v>9.5857323631762092</v>
      </c>
      <c r="J10" s="53">
        <v>6000</v>
      </c>
      <c r="K10" s="60">
        <f t="shared" si="3"/>
        <v>0.94906675102815563</v>
      </c>
      <c r="L10" s="53">
        <v>130444</v>
      </c>
      <c r="M10" s="60">
        <f t="shared" si="4"/>
        <v>20.633343878519455</v>
      </c>
      <c r="N10" s="54">
        <v>0</v>
      </c>
      <c r="O10" s="46">
        <v>6322</v>
      </c>
    </row>
    <row r="11" spans="1:15">
      <c r="A11" s="45" t="s">
        <v>55</v>
      </c>
      <c r="B11" s="68">
        <v>6000</v>
      </c>
      <c r="C11" s="53">
        <v>88000</v>
      </c>
      <c r="D11" s="53">
        <v>94000</v>
      </c>
      <c r="E11" s="60">
        <f t="shared" si="0"/>
        <v>6.1126284302249969</v>
      </c>
      <c r="F11" s="53">
        <v>11104</v>
      </c>
      <c r="G11" s="60">
        <f t="shared" si="1"/>
        <v>0.7220704903108337</v>
      </c>
      <c r="H11" s="53">
        <v>46826</v>
      </c>
      <c r="I11" s="60">
        <f t="shared" si="2"/>
        <v>3.0449993497203796</v>
      </c>
      <c r="J11" s="53">
        <v>501</v>
      </c>
      <c r="K11" s="60">
        <f t="shared" si="3"/>
        <v>3.2579008973858757E-2</v>
      </c>
      <c r="L11" s="53">
        <v>152431</v>
      </c>
      <c r="M11" s="60">
        <f t="shared" si="4"/>
        <v>9.9122772792300697</v>
      </c>
      <c r="N11" s="54">
        <v>0</v>
      </c>
      <c r="O11" s="46">
        <v>15378</v>
      </c>
    </row>
    <row r="12" spans="1:15">
      <c r="A12" s="45" t="s">
        <v>62</v>
      </c>
      <c r="B12" s="68">
        <v>5100</v>
      </c>
      <c r="C12" s="53">
        <v>33746</v>
      </c>
      <c r="D12" s="53">
        <v>38846</v>
      </c>
      <c r="E12" s="60">
        <f t="shared" si="0"/>
        <v>3.0640479570910237</v>
      </c>
      <c r="F12" s="53">
        <v>21021</v>
      </c>
      <c r="G12" s="60">
        <f t="shared" si="1"/>
        <v>1.6580690960719355</v>
      </c>
      <c r="H12" s="53">
        <v>39240</v>
      </c>
      <c r="I12" s="60">
        <f t="shared" si="2"/>
        <v>3.0951254141031708</v>
      </c>
      <c r="J12" s="53">
        <v>5980</v>
      </c>
      <c r="K12" s="60">
        <f t="shared" si="3"/>
        <v>0.47168323079350055</v>
      </c>
      <c r="L12" s="53">
        <v>105087</v>
      </c>
      <c r="M12" s="60">
        <f t="shared" si="4"/>
        <v>8.2889256980596304</v>
      </c>
      <c r="N12" s="54">
        <v>0</v>
      </c>
      <c r="O12" s="46">
        <v>12678</v>
      </c>
    </row>
    <row r="13" spans="1:15">
      <c r="A13" s="47"/>
      <c r="B13" s="69"/>
      <c r="C13" s="56"/>
      <c r="D13" s="56"/>
      <c r="E13" s="59"/>
      <c r="F13" s="56"/>
      <c r="G13" s="59"/>
      <c r="H13" s="56"/>
      <c r="I13" s="59"/>
      <c r="J13" s="56"/>
      <c r="K13" s="59"/>
      <c r="L13" s="56"/>
      <c r="M13" s="59"/>
      <c r="N13" s="55"/>
      <c r="O13" s="47"/>
    </row>
    <row r="14" spans="1:15">
      <c r="A14" s="71" t="s">
        <v>64</v>
      </c>
      <c r="B14" s="68"/>
      <c r="C14" s="53"/>
      <c r="D14" s="53"/>
      <c r="E14" s="60"/>
      <c r="F14" s="53"/>
      <c r="H14" s="53"/>
      <c r="J14" s="53"/>
      <c r="L14" s="53"/>
      <c r="N14" s="54"/>
      <c r="O14" s="46"/>
    </row>
    <row r="15" spans="1:15">
      <c r="A15" s="45" t="s">
        <v>17</v>
      </c>
      <c r="B15" s="68">
        <v>177938</v>
      </c>
      <c r="C15" s="53">
        <v>292100</v>
      </c>
      <c r="D15" s="53">
        <v>470038</v>
      </c>
      <c r="E15" s="60">
        <f t="shared" ref="E15:E28" si="5">(D15/O15)</f>
        <v>13.765939376189779</v>
      </c>
      <c r="F15" s="53">
        <v>9323</v>
      </c>
      <c r="G15" s="60">
        <f t="shared" ref="G15:G28" si="6">(F15/O15)</f>
        <v>0.27304144091375021</v>
      </c>
      <c r="H15" s="53">
        <v>115302</v>
      </c>
      <c r="I15" s="60">
        <f t="shared" ref="I15:I28" si="7">(H15/O15)</f>
        <v>3.376834089910675</v>
      </c>
      <c r="J15" s="53">
        <v>71058</v>
      </c>
      <c r="K15" s="60">
        <f t="shared" ref="K15:K28" si="8">(J15/O15)</f>
        <v>2.0810660418802169</v>
      </c>
      <c r="L15" s="53">
        <v>665721</v>
      </c>
      <c r="M15" s="60">
        <f t="shared" ref="M15:M28" si="9">(L15/O15)</f>
        <v>19.496880948894422</v>
      </c>
      <c r="N15" s="54">
        <v>0</v>
      </c>
      <c r="O15" s="46">
        <v>34145</v>
      </c>
    </row>
    <row r="16" spans="1:15">
      <c r="A16" s="45" t="s">
        <v>18</v>
      </c>
      <c r="B16" s="68">
        <v>238120</v>
      </c>
      <c r="C16" s="53">
        <v>190500</v>
      </c>
      <c r="D16" s="53">
        <v>428620</v>
      </c>
      <c r="E16" s="60">
        <f t="shared" si="5"/>
        <v>16.390195403617451</v>
      </c>
      <c r="F16" s="53">
        <v>28221</v>
      </c>
      <c r="G16" s="60">
        <f t="shared" si="6"/>
        <v>1.079155672823219</v>
      </c>
      <c r="H16" s="53">
        <v>88719</v>
      </c>
      <c r="I16" s="60">
        <f t="shared" si="7"/>
        <v>3.392566249856602</v>
      </c>
      <c r="J16" s="53">
        <v>29283</v>
      </c>
      <c r="K16" s="60">
        <f t="shared" si="8"/>
        <v>1.1197659745325226</v>
      </c>
      <c r="L16" s="53">
        <v>574843</v>
      </c>
      <c r="M16" s="60">
        <f t="shared" si="9"/>
        <v>21.981683300829797</v>
      </c>
      <c r="N16" s="54">
        <v>0</v>
      </c>
      <c r="O16" s="46">
        <v>26151</v>
      </c>
    </row>
    <row r="17" spans="1:15">
      <c r="A17" s="45" t="s">
        <v>21</v>
      </c>
      <c r="B17" s="68">
        <v>95079</v>
      </c>
      <c r="C17" s="53">
        <v>145911</v>
      </c>
      <c r="D17" s="53">
        <v>240990</v>
      </c>
      <c r="E17" s="60">
        <f t="shared" si="5"/>
        <v>6.4825823806321452</v>
      </c>
      <c r="F17" s="53">
        <v>8219</v>
      </c>
      <c r="G17" s="60">
        <f t="shared" si="6"/>
        <v>0.22108944182918627</v>
      </c>
      <c r="H17" s="53">
        <v>114619</v>
      </c>
      <c r="I17" s="60">
        <f t="shared" si="7"/>
        <v>3.0832279757901815</v>
      </c>
      <c r="J17" s="53">
        <v>81623</v>
      </c>
      <c r="K17" s="60">
        <f t="shared" si="8"/>
        <v>2.1956422326832548</v>
      </c>
      <c r="L17" s="53">
        <v>445451</v>
      </c>
      <c r="M17" s="60">
        <f t="shared" si="9"/>
        <v>11.982542030934768</v>
      </c>
      <c r="N17" s="53">
        <v>1200</v>
      </c>
      <c r="O17" s="46">
        <v>37175</v>
      </c>
    </row>
    <row r="18" spans="1:15">
      <c r="A18" s="45" t="s">
        <v>23</v>
      </c>
      <c r="B18" s="68">
        <v>120406</v>
      </c>
      <c r="C18" s="53">
        <v>219267</v>
      </c>
      <c r="D18" s="53">
        <v>339673</v>
      </c>
      <c r="E18" s="60">
        <f t="shared" si="5"/>
        <v>10.051281292537137</v>
      </c>
      <c r="F18" s="53">
        <v>8260</v>
      </c>
      <c r="G18" s="60">
        <f t="shared" si="6"/>
        <v>0.2444220867609635</v>
      </c>
      <c r="H18" s="53">
        <v>128179</v>
      </c>
      <c r="I18" s="60">
        <f t="shared" si="7"/>
        <v>3.7929514114931644</v>
      </c>
      <c r="J18" s="53">
        <v>59165</v>
      </c>
      <c r="K18" s="60">
        <f t="shared" si="8"/>
        <v>1.7507545718174824</v>
      </c>
      <c r="L18" s="53">
        <v>535277</v>
      </c>
      <c r="M18" s="60">
        <f t="shared" si="9"/>
        <v>15.839409362608746</v>
      </c>
      <c r="N18" s="54">
        <v>0</v>
      </c>
      <c r="O18" s="46">
        <v>33794</v>
      </c>
    </row>
    <row r="19" spans="1:15">
      <c r="A19" s="45" t="s">
        <v>24</v>
      </c>
      <c r="B19" s="68">
        <v>141045</v>
      </c>
      <c r="C19" s="53">
        <v>85000</v>
      </c>
      <c r="D19" s="53">
        <v>226045</v>
      </c>
      <c r="E19" s="60">
        <f t="shared" si="5"/>
        <v>10.318862412124533</v>
      </c>
      <c r="F19" s="53">
        <v>7821</v>
      </c>
      <c r="G19" s="60">
        <f t="shared" si="6"/>
        <v>0.35702547247329497</v>
      </c>
      <c r="H19" s="53">
        <v>70155</v>
      </c>
      <c r="I19" s="60">
        <f t="shared" si="7"/>
        <v>3.2025472473294987</v>
      </c>
      <c r="J19" s="53">
        <v>63095</v>
      </c>
      <c r="K19" s="60">
        <f t="shared" si="8"/>
        <v>2.8802611156760705</v>
      </c>
      <c r="L19" s="53">
        <v>367116</v>
      </c>
      <c r="M19" s="60">
        <f t="shared" si="9"/>
        <v>16.758696247603396</v>
      </c>
      <c r="N19" s="54">
        <v>0</v>
      </c>
      <c r="O19" s="46">
        <v>21906</v>
      </c>
    </row>
    <row r="20" spans="1:15">
      <c r="A20" s="45" t="s">
        <v>26</v>
      </c>
      <c r="B20" s="68">
        <v>175837</v>
      </c>
      <c r="C20" s="53">
        <v>171935</v>
      </c>
      <c r="D20" s="53">
        <v>347772</v>
      </c>
      <c r="E20" s="60">
        <f t="shared" si="5"/>
        <v>10.761271157595074</v>
      </c>
      <c r="F20" s="53">
        <v>8698</v>
      </c>
      <c r="G20" s="60">
        <f t="shared" si="6"/>
        <v>0.26914626976513911</v>
      </c>
      <c r="H20" s="53">
        <v>91698</v>
      </c>
      <c r="I20" s="60">
        <f t="shared" si="7"/>
        <v>2.8374539715938978</v>
      </c>
      <c r="J20" s="53">
        <v>16728</v>
      </c>
      <c r="K20" s="60">
        <f t="shared" si="8"/>
        <v>0.51762230405049969</v>
      </c>
      <c r="L20" s="53">
        <v>464896</v>
      </c>
      <c r="M20" s="60">
        <f t="shared" si="9"/>
        <v>14.385493703004611</v>
      </c>
      <c r="N20" s="54">
        <v>0</v>
      </c>
      <c r="O20" s="46">
        <v>32317</v>
      </c>
    </row>
    <row r="21" spans="1:15">
      <c r="A21" s="45" t="s">
        <v>33</v>
      </c>
      <c r="B21" s="68">
        <v>32650</v>
      </c>
      <c r="C21" s="53">
        <v>107334</v>
      </c>
      <c r="D21" s="53">
        <v>139984</v>
      </c>
      <c r="E21" s="60">
        <f t="shared" si="5"/>
        <v>4.3505718547986074</v>
      </c>
      <c r="F21" s="53">
        <v>5934</v>
      </c>
      <c r="G21" s="60">
        <f t="shared" si="6"/>
        <v>0.18442317255096966</v>
      </c>
      <c r="H21" s="53">
        <v>108854</v>
      </c>
      <c r="I21" s="60">
        <f t="shared" si="7"/>
        <v>3.3830805569368474</v>
      </c>
      <c r="J21" s="53">
        <v>28672</v>
      </c>
      <c r="K21" s="60">
        <f t="shared" si="8"/>
        <v>0.89109895574341125</v>
      </c>
      <c r="L21" s="53">
        <v>283444</v>
      </c>
      <c r="M21" s="60">
        <f t="shared" si="9"/>
        <v>8.8091745400298365</v>
      </c>
      <c r="N21" s="54">
        <v>0</v>
      </c>
      <c r="O21" s="46">
        <v>32176</v>
      </c>
    </row>
    <row r="22" spans="1:15">
      <c r="A22" s="45" t="s">
        <v>41</v>
      </c>
      <c r="B22" s="68">
        <v>10000</v>
      </c>
      <c r="C22" s="53">
        <v>138068</v>
      </c>
      <c r="D22" s="53">
        <v>148068</v>
      </c>
      <c r="E22" s="60">
        <f t="shared" si="5"/>
        <v>3.9863234977385313</v>
      </c>
      <c r="F22" s="53">
        <v>6227</v>
      </c>
      <c r="G22" s="60">
        <f t="shared" si="6"/>
        <v>0.16764484169717855</v>
      </c>
      <c r="H22" s="53">
        <v>76935</v>
      </c>
      <c r="I22" s="60">
        <f t="shared" si="7"/>
        <v>2.0712631919017874</v>
      </c>
      <c r="J22" s="53">
        <v>23460</v>
      </c>
      <c r="K22" s="60">
        <f t="shared" si="8"/>
        <v>0.6315959508938187</v>
      </c>
      <c r="L22" s="53">
        <v>254690</v>
      </c>
      <c r="M22" s="60">
        <f t="shared" si="9"/>
        <v>6.8568274822313162</v>
      </c>
      <c r="N22" s="54">
        <v>0</v>
      </c>
      <c r="O22" s="46">
        <v>37144</v>
      </c>
    </row>
    <row r="23" spans="1:15">
      <c r="A23" s="45" t="s">
        <v>45</v>
      </c>
      <c r="B23" s="68">
        <v>33389</v>
      </c>
      <c r="C23" s="53">
        <v>216200</v>
      </c>
      <c r="D23" s="53">
        <v>249589</v>
      </c>
      <c r="E23" s="60">
        <f t="shared" si="5"/>
        <v>8.4104663701307452</v>
      </c>
      <c r="F23" s="53">
        <v>6313</v>
      </c>
      <c r="G23" s="60">
        <f t="shared" si="6"/>
        <v>0.21273082625690795</v>
      </c>
      <c r="H23" s="53">
        <v>74365</v>
      </c>
      <c r="I23" s="60">
        <f t="shared" si="7"/>
        <v>2.5058970211618816</v>
      </c>
      <c r="J23" s="53">
        <v>9000</v>
      </c>
      <c r="K23" s="60">
        <f t="shared" si="8"/>
        <v>0.30327537403962801</v>
      </c>
      <c r="L23" s="53">
        <v>339267</v>
      </c>
      <c r="M23" s="60">
        <f t="shared" si="9"/>
        <v>11.432369591589163</v>
      </c>
      <c r="N23" s="54">
        <v>0</v>
      </c>
      <c r="O23" s="46">
        <v>29676</v>
      </c>
    </row>
    <row r="24" spans="1:15">
      <c r="A24" s="45" t="s">
        <v>52</v>
      </c>
      <c r="B24" s="68">
        <v>60050</v>
      </c>
      <c r="C24" s="53">
        <v>277000</v>
      </c>
      <c r="D24" s="53">
        <v>337050</v>
      </c>
      <c r="E24" s="60">
        <f t="shared" si="5"/>
        <v>8.5167403663929253</v>
      </c>
      <c r="F24" s="53">
        <v>61098</v>
      </c>
      <c r="G24" s="60">
        <f t="shared" si="6"/>
        <v>1.5438534428300694</v>
      </c>
      <c r="H24" s="53">
        <v>127614</v>
      </c>
      <c r="I24" s="60">
        <f t="shared" si="7"/>
        <v>3.2246114971572961</v>
      </c>
      <c r="J24" s="53">
        <v>29591</v>
      </c>
      <c r="K24" s="60">
        <f t="shared" si="8"/>
        <v>0.74771951989892604</v>
      </c>
      <c r="L24" s="53">
        <v>555353</v>
      </c>
      <c r="M24" s="60">
        <f t="shared" si="9"/>
        <v>14.032924826279217</v>
      </c>
      <c r="N24" s="54">
        <v>0</v>
      </c>
      <c r="O24" s="46">
        <v>39575</v>
      </c>
    </row>
    <row r="25" spans="1:15">
      <c r="A25" s="45" t="s">
        <v>54</v>
      </c>
      <c r="B25" s="68">
        <v>119954</v>
      </c>
      <c r="C25" s="53">
        <v>299010</v>
      </c>
      <c r="D25" s="53">
        <v>418964</v>
      </c>
      <c r="E25" s="60">
        <f t="shared" si="5"/>
        <v>14.226281833616298</v>
      </c>
      <c r="F25" s="53">
        <v>2226</v>
      </c>
      <c r="G25" s="60">
        <f t="shared" si="6"/>
        <v>7.5585738539898126E-2</v>
      </c>
      <c r="H25" s="53">
        <v>106196</v>
      </c>
      <c r="I25" s="60">
        <f t="shared" si="7"/>
        <v>3.6059762308998304</v>
      </c>
      <c r="J25" s="53">
        <v>90799</v>
      </c>
      <c r="K25" s="60">
        <f t="shared" si="8"/>
        <v>3.0831578947368423</v>
      </c>
      <c r="L25" s="53">
        <v>618185</v>
      </c>
      <c r="M25" s="60">
        <f t="shared" si="9"/>
        <v>20.991001697792868</v>
      </c>
      <c r="N25" s="54">
        <v>0</v>
      </c>
      <c r="O25" s="46">
        <v>29450</v>
      </c>
    </row>
    <row r="26" spans="1:15">
      <c r="A26" s="45" t="s">
        <v>58</v>
      </c>
      <c r="B26" s="68">
        <v>15000</v>
      </c>
      <c r="C26" s="53">
        <v>133401</v>
      </c>
      <c r="D26" s="53">
        <v>148401</v>
      </c>
      <c r="E26" s="60">
        <f t="shared" si="5"/>
        <v>5.4691899461929685</v>
      </c>
      <c r="F26" s="53">
        <v>8271</v>
      </c>
      <c r="G26" s="60">
        <f t="shared" si="6"/>
        <v>0.30482052038033464</v>
      </c>
      <c r="H26" s="53">
        <v>72705</v>
      </c>
      <c r="I26" s="60">
        <f t="shared" si="7"/>
        <v>2.6794796196653645</v>
      </c>
      <c r="J26" s="53">
        <v>33943</v>
      </c>
      <c r="K26" s="60">
        <f t="shared" si="8"/>
        <v>1.2509397803493771</v>
      </c>
      <c r="L26" s="53">
        <v>263320</v>
      </c>
      <c r="M26" s="60">
        <f t="shared" si="9"/>
        <v>9.7044298665880451</v>
      </c>
      <c r="N26" s="54">
        <v>0</v>
      </c>
      <c r="O26" s="46">
        <v>27134</v>
      </c>
    </row>
    <row r="27" spans="1:15">
      <c r="A27" s="45" t="s">
        <v>61</v>
      </c>
      <c r="B27" s="68">
        <v>108114</v>
      </c>
      <c r="C27" s="53">
        <v>122000</v>
      </c>
      <c r="D27" s="53">
        <v>230114</v>
      </c>
      <c r="E27" s="60">
        <f t="shared" si="5"/>
        <v>11.091434906251505</v>
      </c>
      <c r="F27" s="53">
        <v>16484</v>
      </c>
      <c r="G27" s="60">
        <f t="shared" si="6"/>
        <v>0.79452450956764831</v>
      </c>
      <c r="H27" s="53">
        <v>91414</v>
      </c>
      <c r="I27" s="60">
        <f t="shared" si="7"/>
        <v>4.4061310068925632</v>
      </c>
      <c r="J27" s="53">
        <v>45858</v>
      </c>
      <c r="K27" s="60">
        <f t="shared" si="8"/>
        <v>2.2103436641442138</v>
      </c>
      <c r="L27" s="53">
        <v>383870</v>
      </c>
      <c r="M27" s="60">
        <f t="shared" si="9"/>
        <v>18.502434086855931</v>
      </c>
      <c r="N27" s="54">
        <v>0</v>
      </c>
      <c r="O27" s="46">
        <v>20747</v>
      </c>
    </row>
    <row r="28" spans="1:15">
      <c r="A28" s="45" t="s">
        <v>63</v>
      </c>
      <c r="B28" s="68">
        <v>51000</v>
      </c>
      <c r="C28" s="53">
        <v>165000</v>
      </c>
      <c r="D28" s="53">
        <v>216000</v>
      </c>
      <c r="E28" s="60">
        <f t="shared" si="5"/>
        <v>7.696419027258151</v>
      </c>
      <c r="F28" s="53">
        <v>10468</v>
      </c>
      <c r="G28" s="60">
        <f t="shared" si="6"/>
        <v>0.3729912702654552</v>
      </c>
      <c r="H28" s="53">
        <v>71002</v>
      </c>
      <c r="I28" s="60">
        <f t="shared" si="7"/>
        <v>2.5299127026545518</v>
      </c>
      <c r="J28" s="53">
        <v>18101</v>
      </c>
      <c r="K28" s="60">
        <f t="shared" si="8"/>
        <v>0.64496704079814715</v>
      </c>
      <c r="L28" s="53">
        <v>315571</v>
      </c>
      <c r="M28" s="60">
        <f t="shared" si="9"/>
        <v>11.244290040976304</v>
      </c>
      <c r="N28" s="53">
        <v>14800</v>
      </c>
      <c r="O28" s="46">
        <v>28065</v>
      </c>
    </row>
    <row r="29" spans="1:15">
      <c r="A29" s="47"/>
      <c r="B29" s="69"/>
      <c r="C29" s="56"/>
      <c r="D29" s="56"/>
      <c r="E29" s="59"/>
      <c r="F29" s="56"/>
      <c r="G29" s="59"/>
      <c r="H29" s="56"/>
      <c r="I29" s="59"/>
      <c r="J29" s="56"/>
      <c r="K29" s="59"/>
      <c r="L29" s="56"/>
      <c r="M29" s="59"/>
      <c r="N29" s="56"/>
      <c r="O29" s="48"/>
    </row>
    <row r="30" spans="1:15">
      <c r="A30" s="71" t="s">
        <v>65</v>
      </c>
      <c r="B30" s="68"/>
      <c r="C30" s="53"/>
      <c r="D30" s="53"/>
      <c r="E30" s="60"/>
      <c r="F30" s="53"/>
      <c r="H30" s="53"/>
      <c r="J30" s="53"/>
      <c r="L30" s="53"/>
      <c r="N30" s="53"/>
      <c r="O30" s="46"/>
    </row>
    <row r="31" spans="1:15">
      <c r="A31" s="45" t="s">
        <v>20</v>
      </c>
      <c r="B31" s="68">
        <v>250000</v>
      </c>
      <c r="C31" s="53">
        <v>326800</v>
      </c>
      <c r="D31" s="53">
        <v>576800</v>
      </c>
      <c r="E31" s="60">
        <f t="shared" ref="E31:E39" si="10">(D31/O31)</f>
        <v>9.6488733501731385</v>
      </c>
      <c r="F31" s="53">
        <v>12367</v>
      </c>
      <c r="G31" s="60">
        <f t="shared" ref="G31:G39" si="11">(F31/O31)</f>
        <v>0.20687866976697503</v>
      </c>
      <c r="H31" s="53">
        <v>164094</v>
      </c>
      <c r="I31" s="60">
        <f t="shared" ref="I31:I39" si="12">(H31/O31)</f>
        <v>2.7450107897422171</v>
      </c>
      <c r="J31" s="53">
        <v>80546</v>
      </c>
      <c r="K31" s="60">
        <f t="shared" ref="K31:K39" si="13">(J31/O31)</f>
        <v>1.3473962428277488</v>
      </c>
      <c r="L31" s="53">
        <v>833807</v>
      </c>
      <c r="M31" s="60">
        <f t="shared" ref="M31:M39" si="14">(L31/O31)</f>
        <v>13.948159052510078</v>
      </c>
      <c r="N31" s="53">
        <v>89945</v>
      </c>
      <c r="O31" s="46">
        <v>59779</v>
      </c>
    </row>
    <row r="32" spans="1:15">
      <c r="A32" s="45" t="s">
        <v>27</v>
      </c>
      <c r="B32" s="68">
        <v>389158</v>
      </c>
      <c r="C32" s="53">
        <v>1044593</v>
      </c>
      <c r="D32" s="53">
        <v>1433751</v>
      </c>
      <c r="E32" s="60">
        <f t="shared" si="10"/>
        <v>32.637915727651439</v>
      </c>
      <c r="F32" s="53">
        <v>14369</v>
      </c>
      <c r="G32" s="60">
        <f t="shared" si="11"/>
        <v>0.32709599581142296</v>
      </c>
      <c r="H32" s="53">
        <v>192914</v>
      </c>
      <c r="I32" s="60">
        <f t="shared" si="12"/>
        <v>4.39149536752487</v>
      </c>
      <c r="J32" s="53">
        <v>228965</v>
      </c>
      <c r="K32" s="60">
        <f t="shared" si="13"/>
        <v>5.2121605317671698</v>
      </c>
      <c r="L32" s="53">
        <v>1869999</v>
      </c>
      <c r="M32" s="60">
        <f t="shared" si="14"/>
        <v>42.568667622754901</v>
      </c>
      <c r="N32" s="53">
        <v>395165</v>
      </c>
      <c r="O32" s="46">
        <v>43929</v>
      </c>
    </row>
    <row r="33" spans="1:15">
      <c r="A33" s="45" t="s">
        <v>34</v>
      </c>
      <c r="B33" s="68">
        <v>0</v>
      </c>
      <c r="C33" s="53">
        <v>571928</v>
      </c>
      <c r="D33" s="53">
        <v>571928</v>
      </c>
      <c r="E33" s="60">
        <f t="shared" si="10"/>
        <v>10.275755506845377</v>
      </c>
      <c r="F33" s="53">
        <v>46868</v>
      </c>
      <c r="G33" s="60">
        <f t="shared" si="11"/>
        <v>0.84207122066908624</v>
      </c>
      <c r="H33" s="53">
        <v>147004</v>
      </c>
      <c r="I33" s="60">
        <f t="shared" si="12"/>
        <v>2.6412016242049661</v>
      </c>
      <c r="J33" s="53">
        <v>43883</v>
      </c>
      <c r="K33" s="60">
        <f t="shared" si="13"/>
        <v>0.78844011642531175</v>
      </c>
      <c r="L33" s="53">
        <v>809683</v>
      </c>
      <c r="M33" s="60">
        <f t="shared" si="14"/>
        <v>14.547468468144741</v>
      </c>
      <c r="N33" s="54">
        <v>0</v>
      </c>
      <c r="O33" s="46">
        <v>55658</v>
      </c>
    </row>
    <row r="34" spans="1:15">
      <c r="A34" s="45" t="s">
        <v>37</v>
      </c>
      <c r="B34" s="68">
        <v>131060</v>
      </c>
      <c r="C34" s="53">
        <v>390274</v>
      </c>
      <c r="D34" s="53">
        <v>521334</v>
      </c>
      <c r="E34" s="60">
        <f t="shared" si="10"/>
        <v>9.3235209957793828</v>
      </c>
      <c r="F34" s="53">
        <v>4370</v>
      </c>
      <c r="G34" s="60">
        <f t="shared" si="11"/>
        <v>7.8152943701266187E-2</v>
      </c>
      <c r="H34" s="53">
        <v>206526</v>
      </c>
      <c r="I34" s="60">
        <f t="shared" si="12"/>
        <v>3.6935045425280779</v>
      </c>
      <c r="J34" s="53">
        <v>339981</v>
      </c>
      <c r="K34" s="60">
        <f t="shared" si="13"/>
        <v>6.0802096001144577</v>
      </c>
      <c r="L34" s="53">
        <v>1072211</v>
      </c>
      <c r="M34" s="60">
        <f t="shared" si="14"/>
        <v>19.175388082123185</v>
      </c>
      <c r="N34" s="54">
        <v>0</v>
      </c>
      <c r="O34" s="46">
        <v>55916</v>
      </c>
    </row>
    <row r="35" spans="1:15">
      <c r="A35" s="45" t="s">
        <v>44</v>
      </c>
      <c r="B35" s="68">
        <v>288497</v>
      </c>
      <c r="C35" s="53">
        <v>60000</v>
      </c>
      <c r="D35" s="53">
        <v>348497</v>
      </c>
      <c r="E35" s="60">
        <f>(D35/O35)</f>
        <v>8.2631179608772971</v>
      </c>
      <c r="F35" s="53">
        <v>16590</v>
      </c>
      <c r="G35" s="60">
        <f>(F35/O35)</f>
        <v>0.3933609958506224</v>
      </c>
      <c r="H35" s="53">
        <v>132477</v>
      </c>
      <c r="I35" s="60">
        <f>(H35/O35)</f>
        <v>3.1411262596324838</v>
      </c>
      <c r="J35" s="53">
        <v>56344</v>
      </c>
      <c r="K35" s="60">
        <f>(J35/O35)</f>
        <v>1.3359573206876112</v>
      </c>
      <c r="L35" s="53">
        <v>553908</v>
      </c>
      <c r="M35" s="60">
        <f>(L35/O35)</f>
        <v>13.133562537048014</v>
      </c>
      <c r="N35" s="54">
        <v>0</v>
      </c>
      <c r="O35" s="46">
        <v>42175</v>
      </c>
    </row>
    <row r="36" spans="1:15">
      <c r="A36" s="45" t="s">
        <v>48</v>
      </c>
      <c r="B36" s="68">
        <v>192949</v>
      </c>
      <c r="C36" s="53">
        <v>235000</v>
      </c>
      <c r="D36" s="53">
        <v>427949</v>
      </c>
      <c r="E36" s="60">
        <f t="shared" si="10"/>
        <v>7.6646666905469782</v>
      </c>
      <c r="F36" s="53">
        <v>1001</v>
      </c>
      <c r="G36" s="60">
        <f t="shared" si="11"/>
        <v>1.7928144141562487E-2</v>
      </c>
      <c r="H36" s="53">
        <v>147679</v>
      </c>
      <c r="I36" s="60">
        <f t="shared" si="12"/>
        <v>2.6449654332485584</v>
      </c>
      <c r="J36" s="53">
        <v>44665</v>
      </c>
      <c r="K36" s="60">
        <f t="shared" si="13"/>
        <v>0.79996059748540316</v>
      </c>
      <c r="L36" s="53">
        <v>621294</v>
      </c>
      <c r="M36" s="60">
        <f t="shared" si="14"/>
        <v>11.127520865422502</v>
      </c>
      <c r="N36" s="53">
        <v>223365</v>
      </c>
      <c r="O36" s="46">
        <v>55834</v>
      </c>
    </row>
    <row r="37" spans="1:15">
      <c r="A37" s="45" t="s">
        <v>53</v>
      </c>
      <c r="B37" s="68">
        <v>190775</v>
      </c>
      <c r="C37" s="53">
        <v>160000</v>
      </c>
      <c r="D37" s="53">
        <v>350775</v>
      </c>
      <c r="E37" s="60">
        <f t="shared" si="10"/>
        <v>7.3582471523567792</v>
      </c>
      <c r="F37" s="53">
        <v>21303</v>
      </c>
      <c r="G37" s="60">
        <f t="shared" si="11"/>
        <v>0.44687545887436808</v>
      </c>
      <c r="H37" s="53">
        <v>105284</v>
      </c>
      <c r="I37" s="60">
        <f t="shared" si="12"/>
        <v>2.2085544670764197</v>
      </c>
      <c r="J37" s="53">
        <v>58664</v>
      </c>
      <c r="K37" s="60">
        <f t="shared" si="13"/>
        <v>1.2306014138574815</v>
      </c>
      <c r="L37" s="53">
        <v>536026</v>
      </c>
      <c r="M37" s="60">
        <f t="shared" si="14"/>
        <v>11.244278492165048</v>
      </c>
      <c r="N37" s="54">
        <v>0</v>
      </c>
      <c r="O37" s="46">
        <v>47671</v>
      </c>
    </row>
    <row r="38" spans="1:15">
      <c r="A38" s="45" t="s">
        <v>59</v>
      </c>
      <c r="B38" s="68">
        <v>0</v>
      </c>
      <c r="C38" s="53">
        <v>700921</v>
      </c>
      <c r="D38" s="53">
        <v>700921</v>
      </c>
      <c r="E38" s="60">
        <f t="shared" si="10"/>
        <v>14.371086461771881</v>
      </c>
      <c r="F38" s="54">
        <v>0</v>
      </c>
      <c r="G38" s="60">
        <f t="shared" si="11"/>
        <v>0</v>
      </c>
      <c r="H38" s="53">
        <v>123690</v>
      </c>
      <c r="I38" s="60">
        <f t="shared" si="12"/>
        <v>2.5360342812621739</v>
      </c>
      <c r="J38" s="53">
        <v>40947</v>
      </c>
      <c r="K38" s="60">
        <f t="shared" si="13"/>
        <v>0.83954236975375718</v>
      </c>
      <c r="L38" s="53">
        <v>865558</v>
      </c>
      <c r="M38" s="60">
        <f t="shared" si="14"/>
        <v>17.746663112787814</v>
      </c>
      <c r="N38" s="54">
        <v>0</v>
      </c>
      <c r="O38" s="46">
        <v>48773</v>
      </c>
    </row>
    <row r="39" spans="1:15">
      <c r="A39" s="45" t="s">
        <v>60</v>
      </c>
      <c r="B39" s="68">
        <v>298253</v>
      </c>
      <c r="C39" s="53">
        <v>381608</v>
      </c>
      <c r="D39" s="53">
        <v>679861</v>
      </c>
      <c r="E39" s="60">
        <f t="shared" si="10"/>
        <v>13.294894107984433</v>
      </c>
      <c r="F39" s="53">
        <v>7465</v>
      </c>
      <c r="G39" s="60">
        <f t="shared" si="11"/>
        <v>0.14598040557717504</v>
      </c>
      <c r="H39" s="53">
        <v>155667</v>
      </c>
      <c r="I39" s="60">
        <f t="shared" si="12"/>
        <v>3.0441167843244616</v>
      </c>
      <c r="J39" s="53">
        <v>14507</v>
      </c>
      <c r="K39" s="60">
        <f t="shared" si="13"/>
        <v>0.28368891409351349</v>
      </c>
      <c r="L39" s="53">
        <v>857500</v>
      </c>
      <c r="M39" s="60">
        <f t="shared" si="14"/>
        <v>16.768680211979586</v>
      </c>
      <c r="N39" s="53">
        <v>30048</v>
      </c>
      <c r="O39" s="46">
        <v>51137</v>
      </c>
    </row>
    <row r="40" spans="1:15">
      <c r="A40" s="47"/>
      <c r="B40" s="69"/>
      <c r="C40" s="56"/>
      <c r="D40" s="56"/>
      <c r="E40" s="59"/>
      <c r="F40" s="56"/>
      <c r="G40" s="59"/>
      <c r="H40" s="56"/>
      <c r="I40" s="59"/>
      <c r="J40" s="56"/>
      <c r="K40" s="59"/>
      <c r="L40" s="56"/>
      <c r="M40" s="59"/>
      <c r="N40" s="55"/>
      <c r="O40" s="47"/>
    </row>
    <row r="41" spans="1:15">
      <c r="A41" s="71" t="s">
        <v>66</v>
      </c>
      <c r="B41" s="68"/>
      <c r="C41" s="53"/>
      <c r="D41" s="53"/>
      <c r="E41" s="60"/>
      <c r="F41" s="53"/>
      <c r="H41" s="53"/>
      <c r="J41" s="53"/>
      <c r="L41" s="53"/>
      <c r="N41" s="54"/>
    </row>
    <row r="42" spans="1:15">
      <c r="A42" s="45" t="s">
        <v>22</v>
      </c>
      <c r="B42" s="68">
        <v>135266</v>
      </c>
      <c r="C42" s="53">
        <v>276628</v>
      </c>
      <c r="D42" s="53">
        <v>411894</v>
      </c>
      <c r="E42" s="60">
        <f t="shared" ref="E42:E47" si="15">(D42/O42)</f>
        <v>6.6102935276275456</v>
      </c>
      <c r="F42" s="53">
        <v>31091</v>
      </c>
      <c r="G42" s="60">
        <f t="shared" ref="G42:G47" si="16">(F42/O42)</f>
        <v>0.49896486976617288</v>
      </c>
      <c r="H42" s="53">
        <v>189537</v>
      </c>
      <c r="I42" s="60">
        <f t="shared" ref="I42:I47" si="17">(H42/O42)</f>
        <v>3.041790374091252</v>
      </c>
      <c r="J42" s="53">
        <v>94139</v>
      </c>
      <c r="K42" s="60">
        <f t="shared" ref="K42:K47" si="18">(J42/O42)</f>
        <v>1.5107926369340887</v>
      </c>
      <c r="L42" s="53">
        <v>726661</v>
      </c>
      <c r="M42" s="60">
        <f t="shared" ref="M42:M47" si="19">(L42/O42)</f>
        <v>11.661841408419059</v>
      </c>
      <c r="N42" s="54">
        <v>0</v>
      </c>
      <c r="O42" s="46">
        <v>62311</v>
      </c>
    </row>
    <row r="43" spans="1:15">
      <c r="A43" s="45" t="s">
        <v>35</v>
      </c>
      <c r="B43" s="68">
        <v>151250</v>
      </c>
      <c r="C43" s="53">
        <v>345000</v>
      </c>
      <c r="D43" s="53">
        <v>496250</v>
      </c>
      <c r="E43" s="60">
        <f t="shared" si="15"/>
        <v>7.3235341863313703</v>
      </c>
      <c r="F43" s="53">
        <v>10228</v>
      </c>
      <c r="G43" s="60">
        <f t="shared" si="16"/>
        <v>0.15094228243384838</v>
      </c>
      <c r="H43" s="53">
        <v>162919</v>
      </c>
      <c r="I43" s="60">
        <f t="shared" si="17"/>
        <v>2.4043181180915276</v>
      </c>
      <c r="J43" s="53">
        <v>69153</v>
      </c>
      <c r="K43" s="60">
        <f t="shared" si="18"/>
        <v>1.0205427901005002</v>
      </c>
      <c r="L43" s="53">
        <v>738550</v>
      </c>
      <c r="M43" s="60">
        <f t="shared" si="19"/>
        <v>10.899337376957247</v>
      </c>
      <c r="N43" s="54">
        <v>0</v>
      </c>
      <c r="O43" s="46">
        <v>67761</v>
      </c>
    </row>
    <row r="44" spans="1:15">
      <c r="A44" s="45" t="s">
        <v>49</v>
      </c>
      <c r="B44" s="68">
        <v>80220</v>
      </c>
      <c r="C44" s="53">
        <v>520495</v>
      </c>
      <c r="D44" s="53">
        <v>600715</v>
      </c>
      <c r="E44" s="60">
        <f t="shared" si="15"/>
        <v>8.708791208791208</v>
      </c>
      <c r="F44" s="53">
        <v>3100</v>
      </c>
      <c r="G44" s="60">
        <f t="shared" si="16"/>
        <v>4.4941865522340453E-2</v>
      </c>
      <c r="H44" s="53">
        <v>203802</v>
      </c>
      <c r="I44" s="60">
        <f t="shared" si="17"/>
        <v>2.9545942184464611</v>
      </c>
      <c r="J44" s="53">
        <v>128247</v>
      </c>
      <c r="K44" s="60">
        <f t="shared" si="18"/>
        <v>1.8592449766592247</v>
      </c>
      <c r="L44" s="53">
        <v>935864</v>
      </c>
      <c r="M44" s="60">
        <f t="shared" si="19"/>
        <v>13.567572269419236</v>
      </c>
      <c r="N44" s="54">
        <v>0</v>
      </c>
      <c r="O44" s="46">
        <v>68978</v>
      </c>
    </row>
    <row r="45" spans="1:15">
      <c r="A45" s="45" t="s">
        <v>50</v>
      </c>
      <c r="B45" s="68">
        <v>5000</v>
      </c>
      <c r="C45" s="53">
        <v>213500</v>
      </c>
      <c r="D45" s="53">
        <v>218500</v>
      </c>
      <c r="E45" s="60">
        <f t="shared" si="15"/>
        <v>3.413849134429098</v>
      </c>
      <c r="F45" s="53">
        <v>1564</v>
      </c>
      <c r="G45" s="60">
        <f t="shared" si="16"/>
        <v>2.443597275170302E-2</v>
      </c>
      <c r="H45" s="53">
        <v>220136</v>
      </c>
      <c r="I45" s="60">
        <f t="shared" si="17"/>
        <v>3.4394100368726956</v>
      </c>
      <c r="J45" s="53">
        <v>8000</v>
      </c>
      <c r="K45" s="60">
        <f t="shared" si="18"/>
        <v>0.12499218798825074</v>
      </c>
      <c r="L45" s="53">
        <v>448200</v>
      </c>
      <c r="M45" s="60">
        <f t="shared" si="19"/>
        <v>7.0026873320417478</v>
      </c>
      <c r="N45" s="54">
        <v>0</v>
      </c>
      <c r="O45" s="46">
        <v>64004</v>
      </c>
    </row>
    <row r="46" spans="1:15">
      <c r="A46" s="45" t="s">
        <v>91</v>
      </c>
      <c r="B46" s="68">
        <v>879206</v>
      </c>
      <c r="C46" s="53">
        <v>716682</v>
      </c>
      <c r="D46" s="53">
        <v>1595888</v>
      </c>
      <c r="E46" s="60">
        <f t="shared" si="15"/>
        <v>21.297248245122375</v>
      </c>
      <c r="F46" s="53">
        <v>17338</v>
      </c>
      <c r="G46" s="60">
        <f t="shared" si="16"/>
        <v>0.23137694504497291</v>
      </c>
      <c r="H46" s="53">
        <v>221918</v>
      </c>
      <c r="I46" s="60">
        <f t="shared" si="17"/>
        <v>2.9615127979288443</v>
      </c>
      <c r="J46" s="53">
        <v>130101</v>
      </c>
      <c r="K46" s="60">
        <f t="shared" si="18"/>
        <v>1.7362078629193691</v>
      </c>
      <c r="L46" s="53">
        <v>1965245</v>
      </c>
      <c r="M46" s="60">
        <f t="shared" si="19"/>
        <v>26.226345851015559</v>
      </c>
      <c r="N46" s="54">
        <v>0</v>
      </c>
      <c r="O46" s="46">
        <v>74934</v>
      </c>
    </row>
    <row r="47" spans="1:15">
      <c r="A47" s="45" t="s">
        <v>57</v>
      </c>
      <c r="B47" s="68">
        <v>187255</v>
      </c>
      <c r="C47" s="53">
        <v>254276</v>
      </c>
      <c r="D47" s="53">
        <v>441531</v>
      </c>
      <c r="E47" s="60">
        <f t="shared" si="15"/>
        <v>5.7774622822972139</v>
      </c>
      <c r="F47" s="53">
        <v>24997</v>
      </c>
      <c r="G47" s="60">
        <f t="shared" si="16"/>
        <v>0.32708739515590857</v>
      </c>
      <c r="H47" s="53">
        <v>227505</v>
      </c>
      <c r="I47" s="60">
        <f t="shared" si="17"/>
        <v>2.9769179435510251</v>
      </c>
      <c r="J47" s="53">
        <v>84428</v>
      </c>
      <c r="K47" s="60">
        <f t="shared" si="18"/>
        <v>1.104745953443335</v>
      </c>
      <c r="L47" s="53">
        <v>778461</v>
      </c>
      <c r="M47" s="60">
        <f t="shared" si="19"/>
        <v>10.186213574447484</v>
      </c>
      <c r="N47" s="54">
        <v>0</v>
      </c>
      <c r="O47" s="46">
        <v>76423</v>
      </c>
    </row>
    <row r="48" spans="1:15">
      <c r="A48" s="47"/>
      <c r="B48" s="69"/>
      <c r="C48" s="56"/>
      <c r="D48" s="56"/>
      <c r="E48" s="59"/>
      <c r="F48" s="56"/>
      <c r="G48" s="59"/>
      <c r="H48" s="56"/>
      <c r="I48" s="59"/>
      <c r="J48" s="56"/>
      <c r="K48" s="59"/>
      <c r="L48" s="56"/>
      <c r="M48" s="59"/>
      <c r="N48" s="55"/>
      <c r="O48" s="47"/>
    </row>
    <row r="49" spans="1:15">
      <c r="A49" s="71" t="s">
        <v>67</v>
      </c>
      <c r="B49" s="68"/>
      <c r="C49" s="53"/>
      <c r="D49" s="53"/>
      <c r="E49" s="60"/>
      <c r="F49" s="53"/>
      <c r="H49" s="53"/>
      <c r="J49" s="53"/>
      <c r="L49" s="53"/>
      <c r="N49" s="54"/>
    </row>
    <row r="50" spans="1:15">
      <c r="A50" s="45" t="s">
        <v>36</v>
      </c>
      <c r="B50" s="68">
        <v>479980</v>
      </c>
      <c r="C50" s="53">
        <v>521660</v>
      </c>
      <c r="D50" s="53">
        <v>1001640</v>
      </c>
      <c r="E50" s="60">
        <f>(D50/O50)</f>
        <v>9.4217907836442141</v>
      </c>
      <c r="F50" s="53">
        <v>15749</v>
      </c>
      <c r="G50" s="60">
        <f>(F50/O50)</f>
        <v>0.14814083208699005</v>
      </c>
      <c r="H50" s="53">
        <v>285373</v>
      </c>
      <c r="I50" s="60">
        <f>(H50/O50)</f>
        <v>2.6843224125443275</v>
      </c>
      <c r="J50" s="53">
        <v>98211</v>
      </c>
      <c r="K50" s="60">
        <f>(J50/O50)</f>
        <v>0.92380844879645563</v>
      </c>
      <c r="L50" s="53">
        <v>1400973</v>
      </c>
      <c r="M50" s="60">
        <f>(L50/O50)</f>
        <v>13.178062477071986</v>
      </c>
      <c r="N50" s="53">
        <v>8068</v>
      </c>
      <c r="O50" s="46">
        <v>106311</v>
      </c>
    </row>
    <row r="51" spans="1:15">
      <c r="A51" s="45" t="s">
        <v>39</v>
      </c>
      <c r="B51" s="68">
        <v>280370</v>
      </c>
      <c r="C51" s="53">
        <v>1205384</v>
      </c>
      <c r="D51" s="53">
        <v>1485754</v>
      </c>
      <c r="E51" s="60">
        <f>(D51/O51)</f>
        <v>15.60616787286115</v>
      </c>
      <c r="F51" s="53">
        <v>18319</v>
      </c>
      <c r="G51" s="60">
        <f>(F51/O51)</f>
        <v>0.19242040691994999</v>
      </c>
      <c r="H51" s="53">
        <v>239964</v>
      </c>
      <c r="I51" s="60">
        <f>(H51/O51)</f>
        <v>2.5205508229782674</v>
      </c>
      <c r="J51" s="53">
        <v>97478</v>
      </c>
      <c r="K51" s="60">
        <f>(J51/O51)</f>
        <v>1.0238963057886832</v>
      </c>
      <c r="L51" s="53">
        <v>1841515</v>
      </c>
      <c r="M51" s="60">
        <f>(L51/O51)</f>
        <v>19.343035408548051</v>
      </c>
      <c r="N51" s="54">
        <v>0</v>
      </c>
      <c r="O51" s="46">
        <v>95203</v>
      </c>
    </row>
    <row r="52" spans="1:15">
      <c r="A52" s="45" t="s">
        <v>42</v>
      </c>
      <c r="B52" s="68">
        <v>0</v>
      </c>
      <c r="C52" s="53">
        <v>917103</v>
      </c>
      <c r="D52" s="53">
        <v>917103</v>
      </c>
      <c r="E52" s="60">
        <f>(D52/O52)</f>
        <v>11.426508515966658</v>
      </c>
      <c r="F52" s="53">
        <v>1438</v>
      </c>
      <c r="G52" s="60">
        <f>(F52/O52)</f>
        <v>1.7916547264549408E-2</v>
      </c>
      <c r="H52" s="53">
        <v>146702</v>
      </c>
      <c r="I52" s="60">
        <f>(H52/O52)</f>
        <v>1.8278117641195599</v>
      </c>
      <c r="J52" s="53">
        <v>80403</v>
      </c>
      <c r="K52" s="60">
        <f>(J52/O52)</f>
        <v>1.0017692278939958</v>
      </c>
      <c r="L52" s="53">
        <v>1145646</v>
      </c>
      <c r="M52" s="60">
        <f>(L52/O52)</f>
        <v>14.274006055244763</v>
      </c>
      <c r="N52" s="54">
        <v>0</v>
      </c>
      <c r="O52" s="46">
        <v>80261</v>
      </c>
    </row>
    <row r="53" spans="1:15">
      <c r="A53" s="45" t="s">
        <v>43</v>
      </c>
      <c r="B53" s="68">
        <v>621685</v>
      </c>
      <c r="C53" s="53">
        <v>840124</v>
      </c>
      <c r="D53" s="53">
        <v>1461809</v>
      </c>
      <c r="E53" s="60">
        <f>(D53/O53)</f>
        <v>15.770946164634804</v>
      </c>
      <c r="F53" s="53">
        <v>24207</v>
      </c>
      <c r="G53" s="60">
        <f>(F53/O53)</f>
        <v>0.26116085877656703</v>
      </c>
      <c r="H53" s="53">
        <v>364829</v>
      </c>
      <c r="I53" s="60">
        <f>(H53/O53)</f>
        <v>3.9360125148343941</v>
      </c>
      <c r="J53" s="53">
        <v>226903</v>
      </c>
      <c r="K53" s="60">
        <f>(J53/O53)</f>
        <v>2.4479771280612797</v>
      </c>
      <c r="L53" s="53">
        <v>2077748</v>
      </c>
      <c r="M53" s="60">
        <f>(L53/O53)</f>
        <v>22.416096666307045</v>
      </c>
      <c r="N53" s="54">
        <v>0</v>
      </c>
      <c r="O53" s="46">
        <v>92690</v>
      </c>
    </row>
    <row r="54" spans="1:15">
      <c r="A54" s="45" t="s">
        <v>46</v>
      </c>
      <c r="B54" s="68">
        <v>3609</v>
      </c>
      <c r="C54" s="53">
        <v>482750</v>
      </c>
      <c r="D54" s="53">
        <v>486359</v>
      </c>
      <c r="E54" s="60">
        <f>(D54/O54)</f>
        <v>4.6694348969834287</v>
      </c>
      <c r="F54" s="53">
        <v>15762</v>
      </c>
      <c r="G54" s="60">
        <f>(F54/O54)</f>
        <v>0.1513277904721673</v>
      </c>
      <c r="H54" s="53">
        <v>280676</v>
      </c>
      <c r="I54" s="60">
        <f>(H54/O54)</f>
        <v>2.6947138001881759</v>
      </c>
      <c r="J54" s="53">
        <v>153516</v>
      </c>
      <c r="K54" s="60">
        <f>(J54/O54)</f>
        <v>1.4738762265020449</v>
      </c>
      <c r="L54" s="53">
        <v>936313</v>
      </c>
      <c r="M54" s="60">
        <f>(L54/O54)</f>
        <v>8.9893527141458165</v>
      </c>
      <c r="N54" s="54">
        <v>0</v>
      </c>
      <c r="O54" s="46">
        <v>104158</v>
      </c>
    </row>
    <row r="55" spans="1:15">
      <c r="A55" s="47"/>
      <c r="B55" s="44"/>
      <c r="C55" s="47"/>
      <c r="D55" s="47"/>
      <c r="E55" s="59"/>
      <c r="F55" s="47"/>
      <c r="G55" s="59"/>
      <c r="H55" s="47"/>
      <c r="I55" s="59"/>
      <c r="J55" s="47"/>
      <c r="K55" s="59"/>
      <c r="L55" s="47"/>
      <c r="M55" s="59"/>
      <c r="N55" s="47"/>
      <c r="O55" s="47"/>
    </row>
    <row r="56" spans="1:15">
      <c r="A56" s="71" t="s">
        <v>68</v>
      </c>
      <c r="E56" s="60"/>
    </row>
    <row r="57" spans="1:15">
      <c r="A57" s="45" t="s">
        <v>19</v>
      </c>
      <c r="B57" s="68">
        <v>73184</v>
      </c>
      <c r="C57" s="53">
        <v>2001938</v>
      </c>
      <c r="D57" s="53">
        <v>2075122</v>
      </c>
      <c r="E57" s="60">
        <f>(D57/O57)</f>
        <v>9.7024991233196953</v>
      </c>
      <c r="F57" s="53">
        <v>37429</v>
      </c>
      <c r="G57" s="60">
        <f>(F57/O57)</f>
        <v>0.1750040911747516</v>
      </c>
      <c r="H57" s="53">
        <v>672160</v>
      </c>
      <c r="I57" s="60">
        <f>(H57/O57)</f>
        <v>3.1427703097603739</v>
      </c>
      <c r="J57" s="53">
        <v>1443198</v>
      </c>
      <c r="K57" s="60">
        <f>(J57/O57)</f>
        <v>6.7478573933372301</v>
      </c>
      <c r="L57" s="53">
        <v>4227909</v>
      </c>
      <c r="M57" s="60">
        <f>(L57/O57)</f>
        <v>19.768130917592053</v>
      </c>
      <c r="N57" s="54">
        <v>0</v>
      </c>
      <c r="O57" s="46">
        <v>213875</v>
      </c>
    </row>
    <row r="58" spans="1:15">
      <c r="A58" s="45" t="s">
        <v>25</v>
      </c>
      <c r="B58" s="68">
        <v>1418258</v>
      </c>
      <c r="C58" s="53">
        <v>2501160</v>
      </c>
      <c r="D58" s="53">
        <v>3919418</v>
      </c>
      <c r="E58" s="60">
        <f>(D58/O58)</f>
        <v>13.850806081124061</v>
      </c>
      <c r="F58" s="53">
        <v>121250</v>
      </c>
      <c r="G58" s="60">
        <f>(F58/O58)</f>
        <v>0.42848459575791414</v>
      </c>
      <c r="H58" s="53">
        <v>625806</v>
      </c>
      <c r="I58" s="60">
        <f>(H58/O58)</f>
        <v>2.2115318015082659</v>
      </c>
      <c r="J58" s="53">
        <v>731948</v>
      </c>
      <c r="K58" s="60">
        <f>(J58/O58)</f>
        <v>2.5866263331613504</v>
      </c>
      <c r="L58" s="53">
        <v>5398422</v>
      </c>
      <c r="M58" s="60">
        <f>(L58/O58)</f>
        <v>19.077448811551591</v>
      </c>
      <c r="N58" s="53">
        <v>57500</v>
      </c>
      <c r="O58" s="46">
        <v>282974</v>
      </c>
    </row>
    <row r="59" spans="1:15">
      <c r="A59" s="45" t="s">
        <v>29</v>
      </c>
      <c r="B59" s="68">
        <v>1163693</v>
      </c>
      <c r="C59" s="53">
        <v>881002</v>
      </c>
      <c r="D59" s="53">
        <v>2044695</v>
      </c>
      <c r="E59" s="60">
        <f>(D59/O59)</f>
        <v>10.928061783490554</v>
      </c>
      <c r="F59" s="54">
        <v>0</v>
      </c>
      <c r="G59" s="60">
        <f>(F59/O59)</f>
        <v>0</v>
      </c>
      <c r="H59" s="53">
        <v>439806</v>
      </c>
      <c r="I59" s="60">
        <f>(H59/O59)</f>
        <v>2.3505838967424708</v>
      </c>
      <c r="J59" s="53">
        <v>158064</v>
      </c>
      <c r="K59" s="60">
        <f>(J59/O59)</f>
        <v>0.84478768605863019</v>
      </c>
      <c r="L59" s="53">
        <v>2642565</v>
      </c>
      <c r="M59" s="60">
        <f>(L59/O59)</f>
        <v>14.123433366291655</v>
      </c>
      <c r="N59" s="53">
        <v>1693211</v>
      </c>
      <c r="O59" s="46">
        <v>187105</v>
      </c>
    </row>
    <row r="60" spans="1:15">
      <c r="A60" s="45" t="s">
        <v>32</v>
      </c>
      <c r="B60" s="68">
        <v>699402</v>
      </c>
      <c r="C60" s="53">
        <v>2689369</v>
      </c>
      <c r="D60" s="53">
        <v>3388771</v>
      </c>
      <c r="E60" s="60">
        <f>(D60/O60)</f>
        <v>13.815647104388772</v>
      </c>
      <c r="F60" s="53">
        <v>12136</v>
      </c>
      <c r="G60" s="60">
        <f>(F60/O60)</f>
        <v>4.9477138838493993E-2</v>
      </c>
      <c r="H60" s="53">
        <v>545520</v>
      </c>
      <c r="I60" s="60">
        <f>(H60/O60)</f>
        <v>2.2240251136433127</v>
      </c>
      <c r="J60" s="53">
        <v>266413</v>
      </c>
      <c r="K60" s="60">
        <f>(J60/O60)</f>
        <v>1.086136535051063</v>
      </c>
      <c r="L60" s="53">
        <v>4212840</v>
      </c>
      <c r="M60" s="60">
        <f>(L60/O60)</f>
        <v>17.175285891921643</v>
      </c>
      <c r="N60" s="54">
        <v>0</v>
      </c>
      <c r="O60" s="46">
        <v>245285</v>
      </c>
    </row>
    <row r="61" spans="1:15">
      <c r="A61" s="45" t="s">
        <v>31</v>
      </c>
      <c r="B61" s="68">
        <v>1645409</v>
      </c>
      <c r="C61" s="53">
        <v>1466130</v>
      </c>
      <c r="D61" s="53">
        <v>3111539</v>
      </c>
      <c r="E61" s="60">
        <f>(D61/O61)</f>
        <v>19.17790885445558</v>
      </c>
      <c r="F61" s="53">
        <v>55246</v>
      </c>
      <c r="G61" s="60">
        <f>(F61/O61)</f>
        <v>0.34050762422494235</v>
      </c>
      <c r="H61" s="53">
        <v>625841</v>
      </c>
      <c r="I61" s="60">
        <f>(H61/O61)</f>
        <v>3.8573585789480171</v>
      </c>
      <c r="J61" s="53">
        <v>302417</v>
      </c>
      <c r="K61" s="60">
        <f>(J61/O61)</f>
        <v>1.8639411757454729</v>
      </c>
      <c r="L61" s="53">
        <v>4095043</v>
      </c>
      <c r="M61" s="60">
        <f>(L61/O61)</f>
        <v>25.239716233374011</v>
      </c>
      <c r="N61" s="54">
        <v>0</v>
      </c>
      <c r="O61" s="46">
        <v>162246</v>
      </c>
    </row>
    <row r="62" spans="1:15">
      <c r="A62" s="47"/>
      <c r="B62" s="44"/>
      <c r="C62" s="47"/>
      <c r="D62" s="47"/>
      <c r="E62" s="59"/>
      <c r="F62" s="47"/>
      <c r="G62" s="59"/>
      <c r="H62" s="47"/>
      <c r="I62" s="59"/>
      <c r="J62" s="47"/>
      <c r="K62" s="59"/>
      <c r="L62" s="47"/>
      <c r="M62" s="59"/>
      <c r="N62" s="47"/>
      <c r="O62" s="47"/>
    </row>
    <row r="63" spans="1:15">
      <c r="A63" s="71" t="s">
        <v>69</v>
      </c>
      <c r="E63" s="60"/>
    </row>
    <row r="64" spans="1:15">
      <c r="A64" s="45" t="s">
        <v>16</v>
      </c>
      <c r="B64" s="68">
        <v>66606</v>
      </c>
      <c r="C64" s="53">
        <v>14500</v>
      </c>
      <c r="D64" s="53">
        <v>81106</v>
      </c>
      <c r="E64" s="60">
        <f>(D64/O64)</f>
        <v>23.910966981132077</v>
      </c>
      <c r="F64" s="53">
        <v>6000</v>
      </c>
      <c r="G64" s="60">
        <f>(F64/O64)</f>
        <v>1.7688679245283019</v>
      </c>
      <c r="H64" s="54">
        <v>0</v>
      </c>
      <c r="I64" s="60">
        <f>(H64/O64)</f>
        <v>0</v>
      </c>
      <c r="J64" s="54">
        <v>0</v>
      </c>
      <c r="K64" s="60">
        <f>(J64/O64)</f>
        <v>0</v>
      </c>
      <c r="L64" s="53">
        <v>87106</v>
      </c>
      <c r="M64" s="60">
        <f>(L64/O64)</f>
        <v>25.679834905660378</v>
      </c>
      <c r="N64" s="54">
        <v>0</v>
      </c>
      <c r="O64" s="46">
        <v>3392</v>
      </c>
    </row>
    <row r="65" spans="1:15">
      <c r="A65" s="45" t="s">
        <v>38</v>
      </c>
      <c r="B65" s="68">
        <v>327667</v>
      </c>
      <c r="C65" s="53">
        <v>0</v>
      </c>
      <c r="D65" s="53">
        <v>327667</v>
      </c>
      <c r="E65" s="60">
        <f>(D65/O65)</f>
        <v>22.151636019469983</v>
      </c>
      <c r="F65" s="53">
        <v>5748</v>
      </c>
      <c r="G65" s="60">
        <f>(F65/O65)</f>
        <v>0.38858842617631151</v>
      </c>
      <c r="H65" s="53">
        <v>34267</v>
      </c>
      <c r="I65" s="60">
        <f>(H65/O65)</f>
        <v>2.3165900486749593</v>
      </c>
      <c r="J65" s="53">
        <v>15464</v>
      </c>
      <c r="K65" s="60">
        <f>(J65/O65)</f>
        <v>1.0454299621416983</v>
      </c>
      <c r="L65" s="53">
        <v>383146</v>
      </c>
      <c r="M65" s="60">
        <f>(L65/O65)</f>
        <v>25.902244456462952</v>
      </c>
      <c r="N65" s="54">
        <v>0</v>
      </c>
      <c r="O65" s="46">
        <v>14792</v>
      </c>
    </row>
    <row r="66" spans="1:15">
      <c r="A66" s="47"/>
      <c r="B66" s="44"/>
      <c r="C66" s="47"/>
      <c r="D66" s="47"/>
      <c r="E66" s="63"/>
      <c r="F66" s="47"/>
      <c r="G66" s="59"/>
      <c r="H66" s="47"/>
      <c r="I66" s="59"/>
      <c r="J66" s="47"/>
      <c r="K66" s="59"/>
      <c r="L66" s="47"/>
      <c r="M66" s="59"/>
      <c r="N66" s="47"/>
      <c r="O66" s="47"/>
    </row>
    <row r="67" spans="1:15" s="12" customFormat="1" ht="15">
      <c r="A67" s="72" t="s">
        <v>77</v>
      </c>
      <c r="B67" s="70">
        <f>SUM(B4:B66)</f>
        <v>11436586</v>
      </c>
      <c r="C67" s="57">
        <f>SUM(C4:C66)</f>
        <v>22769315</v>
      </c>
      <c r="D67" s="57">
        <f>SUM(D4:D66)</f>
        <v>34205601</v>
      </c>
      <c r="E67" s="61">
        <f>(D67/O67)</f>
        <v>11.527528589150327</v>
      </c>
      <c r="F67" s="57">
        <f>SUM(F4:F66)</f>
        <v>797926</v>
      </c>
      <c r="G67" s="61">
        <f>(F67/O67)</f>
        <v>0.26890668510769228</v>
      </c>
      <c r="H67" s="57">
        <f>SUM(H4:H66)</f>
        <v>8611207</v>
      </c>
      <c r="I67" s="61">
        <f>(H67/O67)</f>
        <v>2.9020374435049812</v>
      </c>
      <c r="J67" s="57">
        <f>SUM(J4:J66)</f>
        <v>5684673</v>
      </c>
      <c r="K67" s="61">
        <f>(J67/O67)</f>
        <v>1.9157748617681345</v>
      </c>
      <c r="L67" s="57">
        <f>SUM(L4:L66)</f>
        <v>49299407</v>
      </c>
      <c r="M67" s="61">
        <f>(L67/O67)</f>
        <v>16.614247579531135</v>
      </c>
      <c r="N67" s="57">
        <f>SUM(N4:N66)</f>
        <v>2527088</v>
      </c>
      <c r="O67" s="49">
        <f>SUM(O4:O61)</f>
        <v>2967297</v>
      </c>
    </row>
  </sheetData>
  <pageMargins left="0.5" right="0.5" top="0.75" bottom="0.75" header="0.3" footer="0.3"/>
  <pageSetup scale="70" orientation="landscape" verticalDpi="0" r:id="rId1"/>
  <headerFooter>
    <oddHeader>&amp;C&amp;"Arial,Bold"&amp;12Mississippi Public Library System Operating Income FY11</oddHeader>
    <oddFooter>&amp;L&amp;8Mississippi Public Library Statistics, FY11, Public Library Operating Income</oddFooter>
  </headerFooter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68"/>
  <sheetViews>
    <sheetView topLeftCell="B1" workbookViewId="0">
      <selection activeCell="N13" sqref="N13"/>
    </sheetView>
  </sheetViews>
  <sheetFormatPr defaultRowHeight="15"/>
  <cols>
    <col min="1" max="1" width="51" style="1" customWidth="1"/>
    <col min="2" max="2" width="11.140625" style="1" customWidth="1"/>
    <col min="3" max="3" width="10.140625" style="1" customWidth="1"/>
    <col min="4" max="4" width="11.140625" style="1" customWidth="1"/>
    <col min="5" max="5" width="9.140625" style="24" customWidth="1"/>
    <col min="6" max="6" width="10.140625" style="1" customWidth="1"/>
    <col min="9" max="9" width="10.140625" style="1" customWidth="1"/>
    <col min="10" max="10" width="9.140625" style="24" customWidth="1"/>
    <col min="11" max="11" width="12.5703125" style="1" customWidth="1"/>
    <col min="12" max="12" width="9.140625" style="24" customWidth="1"/>
    <col min="13" max="14" width="12.7109375" style="1" customWidth="1"/>
  </cols>
  <sheetData>
    <row r="1" spans="1:17">
      <c r="B1" s="318" t="s">
        <v>94</v>
      </c>
      <c r="C1" s="318"/>
      <c r="D1" s="318"/>
      <c r="F1" s="318" t="s">
        <v>95</v>
      </c>
      <c r="G1" s="319"/>
      <c r="H1" s="319"/>
      <c r="K1" s="318"/>
      <c r="L1" s="318"/>
      <c r="M1" s="318"/>
      <c r="N1" s="25"/>
      <c r="O1" s="24"/>
      <c r="P1" s="1"/>
      <c r="Q1" s="1"/>
    </row>
    <row r="2" spans="1:17" ht="27" customHeight="1">
      <c r="A2" s="12" t="s">
        <v>0</v>
      </c>
      <c r="B2" s="25" t="s">
        <v>92</v>
      </c>
      <c r="C2" s="25" t="s">
        <v>93</v>
      </c>
      <c r="D2" s="25" t="s">
        <v>8</v>
      </c>
      <c r="E2" s="26" t="s">
        <v>97</v>
      </c>
      <c r="F2" s="25" t="s">
        <v>98</v>
      </c>
      <c r="G2" s="25" t="s">
        <v>99</v>
      </c>
      <c r="H2" s="25" t="s">
        <v>7</v>
      </c>
      <c r="I2" s="25" t="s">
        <v>8</v>
      </c>
      <c r="J2" s="26" t="s">
        <v>97</v>
      </c>
      <c r="K2" s="27" t="s">
        <v>96</v>
      </c>
      <c r="L2" s="26" t="s">
        <v>97</v>
      </c>
      <c r="M2" s="27" t="s">
        <v>101</v>
      </c>
      <c r="N2" s="27" t="s">
        <v>100</v>
      </c>
      <c r="P2" s="25"/>
    </row>
    <row r="3" spans="1:17">
      <c r="A3" s="28"/>
      <c r="B3" s="29"/>
      <c r="C3" s="29"/>
      <c r="D3" s="29"/>
      <c r="E3" s="30"/>
      <c r="F3" s="29"/>
      <c r="G3" s="29"/>
      <c r="H3" s="29"/>
      <c r="I3" s="29"/>
      <c r="J3" s="30"/>
      <c r="K3" s="31"/>
      <c r="L3" s="30"/>
      <c r="M3" s="31"/>
      <c r="N3" s="31"/>
      <c r="P3" s="25"/>
    </row>
    <row r="4" spans="1:17">
      <c r="A4" s="7" t="s">
        <v>13</v>
      </c>
    </row>
    <row r="5" spans="1:17">
      <c r="A5" s="1" t="s">
        <v>14</v>
      </c>
      <c r="B5" s="18">
        <v>57575</v>
      </c>
      <c r="C5" s="18">
        <v>11822</v>
      </c>
      <c r="D5" s="18">
        <v>69397</v>
      </c>
      <c r="E5" s="24">
        <f t="shared" ref="E5:E13" si="0">(D5/M5)</f>
        <v>0.78214953903027296</v>
      </c>
      <c r="F5" s="18">
        <v>5985</v>
      </c>
      <c r="G5" s="19">
        <v>0</v>
      </c>
      <c r="H5" s="19">
        <v>0</v>
      </c>
      <c r="I5" s="18">
        <v>5985</v>
      </c>
      <c r="J5" s="24">
        <f t="shared" ref="J5:J13" si="1">(I5/M5)</f>
        <v>6.7454861032842678E-2</v>
      </c>
      <c r="K5" s="18">
        <v>13344</v>
      </c>
      <c r="L5" s="24">
        <f t="shared" ref="L5:L13" si="2">(K5/M5)</f>
        <v>0.15039559993688434</v>
      </c>
      <c r="M5" s="18">
        <v>88726</v>
      </c>
      <c r="N5" s="18">
        <v>9788</v>
      </c>
    </row>
    <row r="6" spans="1:17">
      <c r="A6" s="1" t="s">
        <v>15</v>
      </c>
      <c r="B6" s="18">
        <v>61129</v>
      </c>
      <c r="C6" s="18">
        <v>13393</v>
      </c>
      <c r="D6" s="18">
        <v>74522</v>
      </c>
      <c r="E6" s="24">
        <f t="shared" si="0"/>
        <v>0.67320704264794895</v>
      </c>
      <c r="F6" s="18">
        <v>11750</v>
      </c>
      <c r="G6" s="18">
        <v>2000</v>
      </c>
      <c r="H6" s="18">
        <v>1425</v>
      </c>
      <c r="I6" s="18">
        <v>15175</v>
      </c>
      <c r="J6" s="24">
        <f t="shared" si="1"/>
        <v>0.13708591922093644</v>
      </c>
      <c r="K6" s="18">
        <v>21000</v>
      </c>
      <c r="L6" s="24">
        <f t="shared" si="2"/>
        <v>0.18970703813111467</v>
      </c>
      <c r="M6" s="18">
        <v>110697</v>
      </c>
      <c r="N6" s="19">
        <v>0</v>
      </c>
    </row>
    <row r="7" spans="1:17">
      <c r="A7" s="1" t="s">
        <v>28</v>
      </c>
      <c r="B7" s="18">
        <v>93288</v>
      </c>
      <c r="C7" s="18">
        <v>30466</v>
      </c>
      <c r="D7" s="18">
        <v>123754</v>
      </c>
      <c r="E7" s="24">
        <f t="shared" si="0"/>
        <v>0.83622087680415158</v>
      </c>
      <c r="F7" s="18">
        <v>11944</v>
      </c>
      <c r="G7" s="18">
        <v>992</v>
      </c>
      <c r="H7" s="18">
        <v>7723</v>
      </c>
      <c r="I7" s="18">
        <v>20659</v>
      </c>
      <c r="J7" s="24">
        <f t="shared" si="1"/>
        <v>0.13959538353424508</v>
      </c>
      <c r="K7" s="18">
        <v>3579</v>
      </c>
      <c r="L7" s="24">
        <f t="shared" si="2"/>
        <v>2.418373966160333E-2</v>
      </c>
      <c r="M7" s="18">
        <v>147992</v>
      </c>
      <c r="N7" s="19">
        <v>0</v>
      </c>
    </row>
    <row r="8" spans="1:17">
      <c r="A8" s="1" t="s">
        <v>30</v>
      </c>
      <c r="B8" s="18">
        <v>71125</v>
      </c>
      <c r="C8" s="18">
        <v>30995</v>
      </c>
      <c r="D8" s="18">
        <v>102120</v>
      </c>
      <c r="E8" s="24">
        <f t="shared" si="0"/>
        <v>0.80117367392890482</v>
      </c>
      <c r="F8" s="18">
        <v>7096</v>
      </c>
      <c r="G8" s="19">
        <v>0</v>
      </c>
      <c r="H8" s="18">
        <v>3186</v>
      </c>
      <c r="I8" s="18">
        <v>10282</v>
      </c>
      <c r="J8" s="24">
        <f t="shared" si="1"/>
        <v>8.0666546370319225E-2</v>
      </c>
      <c r="K8" s="18">
        <v>15061</v>
      </c>
      <c r="L8" s="24">
        <f t="shared" si="2"/>
        <v>0.11815977970077592</v>
      </c>
      <c r="M8" s="18">
        <v>127463</v>
      </c>
      <c r="N8" s="19">
        <v>0</v>
      </c>
    </row>
    <row r="9" spans="1:17">
      <c r="A9" s="1" t="s">
        <v>40</v>
      </c>
      <c r="B9" s="18">
        <v>50013</v>
      </c>
      <c r="C9" s="18">
        <v>6000</v>
      </c>
      <c r="D9" s="18">
        <v>56013</v>
      </c>
      <c r="E9" s="24">
        <f t="shared" si="0"/>
        <v>0.95727445183121695</v>
      </c>
      <c r="F9" s="18">
        <v>2000</v>
      </c>
      <c r="G9" s="19">
        <v>0</v>
      </c>
      <c r="H9" s="18">
        <v>500</v>
      </c>
      <c r="I9" s="18">
        <v>2500</v>
      </c>
      <c r="J9" s="24">
        <f t="shared" si="1"/>
        <v>4.2725548168783004E-2</v>
      </c>
      <c r="K9" s="19">
        <v>0</v>
      </c>
      <c r="L9" s="24">
        <f t="shared" si="2"/>
        <v>0</v>
      </c>
      <c r="M9" s="18">
        <v>58513</v>
      </c>
      <c r="N9" s="19">
        <v>0</v>
      </c>
    </row>
    <row r="10" spans="1:17">
      <c r="A10" s="1" t="s">
        <v>47</v>
      </c>
      <c r="B10" s="18">
        <v>65385</v>
      </c>
      <c r="C10" s="18">
        <v>9805</v>
      </c>
      <c r="D10" s="18">
        <v>75190</v>
      </c>
      <c r="E10" s="24">
        <f t="shared" si="0"/>
        <v>0.63737623762376239</v>
      </c>
      <c r="F10" s="18">
        <v>2778</v>
      </c>
      <c r="G10" s="19">
        <v>0</v>
      </c>
      <c r="H10" s="19">
        <v>0</v>
      </c>
      <c r="I10" s="18">
        <v>2778</v>
      </c>
      <c r="J10" s="24">
        <f t="shared" si="1"/>
        <v>2.354875898548759E-2</v>
      </c>
      <c r="K10" s="18">
        <v>40000</v>
      </c>
      <c r="L10" s="24">
        <f t="shared" si="2"/>
        <v>0.33907500339075003</v>
      </c>
      <c r="M10" s="18">
        <v>117968</v>
      </c>
      <c r="N10" s="19">
        <v>0</v>
      </c>
    </row>
    <row r="11" spans="1:17">
      <c r="A11" s="1" t="s">
        <v>51</v>
      </c>
      <c r="B11" s="18">
        <v>81589</v>
      </c>
      <c r="C11" s="18">
        <v>23424</v>
      </c>
      <c r="D11" s="18">
        <v>105013</v>
      </c>
      <c r="E11" s="24">
        <f t="shared" si="0"/>
        <v>0.69671919057886877</v>
      </c>
      <c r="F11" s="18">
        <v>7352</v>
      </c>
      <c r="G11" s="19">
        <v>0</v>
      </c>
      <c r="H11" s="18">
        <v>1102</v>
      </c>
      <c r="I11" s="18">
        <v>8454</v>
      </c>
      <c r="J11" s="24">
        <f t="shared" si="1"/>
        <v>5.6088903632443191E-2</v>
      </c>
      <c r="K11" s="18">
        <v>37258</v>
      </c>
      <c r="L11" s="24">
        <f t="shared" si="2"/>
        <v>0.24719190578868802</v>
      </c>
      <c r="M11" s="18">
        <v>150725</v>
      </c>
      <c r="N11" s="19">
        <v>0</v>
      </c>
    </row>
    <row r="12" spans="1:17">
      <c r="A12" s="1" t="s">
        <v>55</v>
      </c>
      <c r="B12" s="18">
        <v>80000</v>
      </c>
      <c r="C12" s="18">
        <v>18000</v>
      </c>
      <c r="D12" s="18">
        <v>98000</v>
      </c>
      <c r="E12" s="24">
        <f t="shared" si="0"/>
        <v>0.64995788538191657</v>
      </c>
      <c r="F12" s="18">
        <v>2800</v>
      </c>
      <c r="G12" s="18">
        <v>500</v>
      </c>
      <c r="H12" s="18">
        <v>200</v>
      </c>
      <c r="I12" s="18">
        <v>3500</v>
      </c>
      <c r="J12" s="24">
        <f t="shared" si="1"/>
        <v>2.3212781620782736E-2</v>
      </c>
      <c r="K12" s="18">
        <v>49279</v>
      </c>
      <c r="L12" s="24">
        <f t="shared" si="2"/>
        <v>0.32682933299730066</v>
      </c>
      <c r="M12" s="18">
        <v>150779</v>
      </c>
      <c r="N12" s="18">
        <v>2001</v>
      </c>
    </row>
    <row r="13" spans="1:17">
      <c r="A13" s="1" t="s">
        <v>62</v>
      </c>
      <c r="B13" s="18">
        <v>48419</v>
      </c>
      <c r="C13" s="18">
        <v>10868</v>
      </c>
      <c r="D13" s="18">
        <v>59287</v>
      </c>
      <c r="E13" s="24">
        <f t="shared" si="0"/>
        <v>0.7243283527385127</v>
      </c>
      <c r="F13" s="18">
        <v>10024</v>
      </c>
      <c r="G13" s="19">
        <v>0</v>
      </c>
      <c r="H13" s="18">
        <v>403</v>
      </c>
      <c r="I13" s="18">
        <v>10427</v>
      </c>
      <c r="J13" s="24">
        <f t="shared" si="1"/>
        <v>0.12739001356122712</v>
      </c>
      <c r="K13" s="18">
        <v>12137</v>
      </c>
      <c r="L13" s="24">
        <f t="shared" si="2"/>
        <v>0.14828163370026023</v>
      </c>
      <c r="M13" s="18">
        <v>81851</v>
      </c>
      <c r="N13" s="19">
        <v>0</v>
      </c>
    </row>
    <row r="14" spans="1:17">
      <c r="A14" s="15"/>
      <c r="B14" s="22"/>
      <c r="C14" s="22"/>
      <c r="D14" s="22"/>
      <c r="E14" s="32"/>
      <c r="F14" s="22"/>
      <c r="G14" s="23"/>
      <c r="H14" s="22"/>
      <c r="I14" s="22"/>
      <c r="J14" s="32"/>
      <c r="K14" s="22"/>
      <c r="L14" s="32"/>
      <c r="M14" s="22"/>
      <c r="N14" s="23"/>
    </row>
    <row r="15" spans="1:17">
      <c r="A15" s="7" t="s">
        <v>64</v>
      </c>
      <c r="B15" s="18"/>
      <c r="C15" s="18"/>
      <c r="D15" s="18"/>
      <c r="F15" s="18"/>
      <c r="G15" s="19"/>
      <c r="H15" s="18"/>
      <c r="I15" s="18"/>
      <c r="K15" s="18"/>
      <c r="L15" s="175"/>
      <c r="M15" s="18"/>
      <c r="N15" s="19"/>
    </row>
    <row r="16" spans="1:17">
      <c r="A16" s="1" t="s">
        <v>17</v>
      </c>
      <c r="B16" s="18">
        <v>323310</v>
      </c>
      <c r="C16" s="18">
        <v>114014</v>
      </c>
      <c r="D16" s="18">
        <v>437324</v>
      </c>
      <c r="E16" s="24">
        <f t="shared" ref="E16:E29" si="3">(D16/M16)</f>
        <v>0.6762226386852962</v>
      </c>
      <c r="F16" s="18">
        <v>33517</v>
      </c>
      <c r="G16" s="18">
        <v>2259</v>
      </c>
      <c r="H16" s="19">
        <v>0</v>
      </c>
      <c r="I16" s="18">
        <v>35776</v>
      </c>
      <c r="J16" s="24">
        <f t="shared" ref="J16:J29" si="4">(I16/M16)</f>
        <v>5.5319491090370425E-2</v>
      </c>
      <c r="K16" s="18">
        <v>173616</v>
      </c>
      <c r="L16" s="24">
        <f t="shared" ref="L16:L29" si="5">(K16/M16)</f>
        <v>0.26845787022433343</v>
      </c>
      <c r="M16" s="18">
        <v>646716</v>
      </c>
      <c r="N16" s="19">
        <v>0</v>
      </c>
    </row>
    <row r="17" spans="1:14">
      <c r="A17" s="1" t="s">
        <v>18</v>
      </c>
      <c r="B17" s="18">
        <v>318113</v>
      </c>
      <c r="C17" s="18">
        <v>105578</v>
      </c>
      <c r="D17" s="18">
        <v>423691</v>
      </c>
      <c r="E17" s="24">
        <f t="shared" si="3"/>
        <v>0.73400724148086549</v>
      </c>
      <c r="F17" s="18">
        <v>19919</v>
      </c>
      <c r="G17" s="18">
        <v>2424</v>
      </c>
      <c r="H17" s="18">
        <v>2837</v>
      </c>
      <c r="I17" s="18">
        <v>25180</v>
      </c>
      <c r="J17" s="24">
        <f t="shared" si="4"/>
        <v>4.3622126362108694E-2</v>
      </c>
      <c r="K17" s="18">
        <v>128359</v>
      </c>
      <c r="L17" s="24">
        <f t="shared" si="5"/>
        <v>0.22237063215702579</v>
      </c>
      <c r="M17" s="18">
        <v>577230</v>
      </c>
      <c r="N17" s="19">
        <v>0</v>
      </c>
    </row>
    <row r="18" spans="1:14">
      <c r="A18" s="1" t="s">
        <v>21</v>
      </c>
      <c r="B18" s="18">
        <v>207291</v>
      </c>
      <c r="C18" s="18">
        <v>67287</v>
      </c>
      <c r="D18" s="18">
        <v>274578</v>
      </c>
      <c r="E18" s="24">
        <f t="shared" si="3"/>
        <v>0.6193130172162965</v>
      </c>
      <c r="F18" s="18">
        <v>24109</v>
      </c>
      <c r="G18" s="19">
        <v>0</v>
      </c>
      <c r="H18" s="18">
        <v>5731</v>
      </c>
      <c r="I18" s="18">
        <v>29840</v>
      </c>
      <c r="J18" s="24">
        <f t="shared" si="4"/>
        <v>6.7304374107664447E-2</v>
      </c>
      <c r="K18" s="18">
        <v>138941</v>
      </c>
      <c r="L18" s="24">
        <f t="shared" si="5"/>
        <v>0.31338260867603907</v>
      </c>
      <c r="M18" s="18">
        <v>443359</v>
      </c>
      <c r="N18" s="18">
        <v>1200</v>
      </c>
    </row>
    <row r="19" spans="1:14">
      <c r="A19" s="1" t="s">
        <v>23</v>
      </c>
      <c r="B19" s="18">
        <v>199333</v>
      </c>
      <c r="C19" s="18">
        <v>87304</v>
      </c>
      <c r="D19" s="18">
        <v>286637</v>
      </c>
      <c r="E19" s="24">
        <f t="shared" si="3"/>
        <v>0.5604322553020098</v>
      </c>
      <c r="F19" s="18">
        <v>49178</v>
      </c>
      <c r="G19" s="18">
        <v>6213</v>
      </c>
      <c r="H19" s="19">
        <v>0</v>
      </c>
      <c r="I19" s="18">
        <v>55391</v>
      </c>
      <c r="J19" s="24">
        <f t="shared" si="4"/>
        <v>0.10830040453058615</v>
      </c>
      <c r="K19" s="18">
        <v>169429</v>
      </c>
      <c r="L19" s="24">
        <f t="shared" si="5"/>
        <v>0.33126734016740411</v>
      </c>
      <c r="M19" s="18">
        <v>511457</v>
      </c>
      <c r="N19" s="19">
        <v>0</v>
      </c>
    </row>
    <row r="20" spans="1:14">
      <c r="A20" s="1" t="s">
        <v>24</v>
      </c>
      <c r="B20" s="18">
        <v>162760</v>
      </c>
      <c r="C20" s="18">
        <v>56219</v>
      </c>
      <c r="D20" s="18">
        <v>218979</v>
      </c>
      <c r="E20" s="24">
        <f t="shared" si="3"/>
        <v>0.65651420485207523</v>
      </c>
      <c r="F20" s="18">
        <v>19892</v>
      </c>
      <c r="G20" s="18">
        <v>4324</v>
      </c>
      <c r="H20" s="18">
        <v>1489</v>
      </c>
      <c r="I20" s="18">
        <v>25705</v>
      </c>
      <c r="J20" s="24">
        <f t="shared" si="4"/>
        <v>7.7065369901783254E-2</v>
      </c>
      <c r="K20" s="18">
        <v>88864</v>
      </c>
      <c r="L20" s="24">
        <f t="shared" si="5"/>
        <v>0.26642042524614151</v>
      </c>
      <c r="M20" s="18">
        <v>333548</v>
      </c>
      <c r="N20" s="19">
        <v>0</v>
      </c>
    </row>
    <row r="21" spans="1:14">
      <c r="A21" s="1" t="s">
        <v>26</v>
      </c>
      <c r="B21" s="18">
        <v>199601</v>
      </c>
      <c r="C21" s="18">
        <v>75599</v>
      </c>
      <c r="D21" s="18">
        <v>275200</v>
      </c>
      <c r="E21" s="24">
        <f t="shared" si="3"/>
        <v>0.66195218165199399</v>
      </c>
      <c r="F21" s="18">
        <v>47682</v>
      </c>
      <c r="G21" s="19">
        <v>0</v>
      </c>
      <c r="H21" s="18">
        <v>3170</v>
      </c>
      <c r="I21" s="18">
        <v>50852</v>
      </c>
      <c r="J21" s="24">
        <f t="shared" si="4"/>
        <v>0.12231683263578198</v>
      </c>
      <c r="K21" s="18">
        <v>89688</v>
      </c>
      <c r="L21" s="24">
        <f t="shared" si="5"/>
        <v>0.21573098571222399</v>
      </c>
      <c r="M21" s="18">
        <v>415740</v>
      </c>
      <c r="N21" s="19">
        <v>0</v>
      </c>
    </row>
    <row r="22" spans="1:14">
      <c r="A22" s="1" t="s">
        <v>33</v>
      </c>
      <c r="B22" s="18">
        <v>152172</v>
      </c>
      <c r="C22" s="18">
        <v>61868</v>
      </c>
      <c r="D22" s="18">
        <v>214040</v>
      </c>
      <c r="E22" s="24">
        <f t="shared" si="3"/>
        <v>0.7831486204158693</v>
      </c>
      <c r="F22" s="18">
        <v>15146</v>
      </c>
      <c r="G22" s="19">
        <v>0</v>
      </c>
      <c r="H22" s="19">
        <v>0</v>
      </c>
      <c r="I22" s="18">
        <v>15146</v>
      </c>
      <c r="J22" s="24">
        <f t="shared" si="4"/>
        <v>5.5417534128287968E-2</v>
      </c>
      <c r="K22" s="18">
        <v>44121</v>
      </c>
      <c r="L22" s="24">
        <f t="shared" si="5"/>
        <v>0.16143384545584269</v>
      </c>
      <c r="M22" s="18">
        <v>273307</v>
      </c>
      <c r="N22" s="19">
        <v>0</v>
      </c>
    </row>
    <row r="23" spans="1:14">
      <c r="A23" s="1" t="s">
        <v>41</v>
      </c>
      <c r="B23" s="18">
        <v>108926</v>
      </c>
      <c r="C23" s="18">
        <v>23785</v>
      </c>
      <c r="D23" s="18">
        <v>132711</v>
      </c>
      <c r="E23" s="24">
        <f t="shared" si="3"/>
        <v>0.5576607921740665</v>
      </c>
      <c r="F23" s="18">
        <v>17357</v>
      </c>
      <c r="G23" s="18">
        <v>3500</v>
      </c>
      <c r="H23" s="18">
        <v>250</v>
      </c>
      <c r="I23" s="18">
        <v>21107</v>
      </c>
      <c r="J23" s="24">
        <f t="shared" si="4"/>
        <v>8.869307246888368E-2</v>
      </c>
      <c r="K23" s="18">
        <v>84160</v>
      </c>
      <c r="L23" s="24">
        <f t="shared" si="5"/>
        <v>0.35364613535704981</v>
      </c>
      <c r="M23" s="18">
        <v>237978</v>
      </c>
      <c r="N23" s="19">
        <v>0</v>
      </c>
    </row>
    <row r="24" spans="1:14">
      <c r="A24" s="1" t="s">
        <v>45</v>
      </c>
      <c r="B24" s="18">
        <v>174656</v>
      </c>
      <c r="C24" s="18">
        <v>57339</v>
      </c>
      <c r="D24" s="18">
        <v>231995</v>
      </c>
      <c r="E24" s="24">
        <f t="shared" si="3"/>
        <v>0.68381245449749017</v>
      </c>
      <c r="F24" s="18">
        <v>17106</v>
      </c>
      <c r="G24" s="19">
        <v>0</v>
      </c>
      <c r="H24" s="19">
        <v>0</v>
      </c>
      <c r="I24" s="18">
        <v>17106</v>
      </c>
      <c r="J24" s="24">
        <f t="shared" si="4"/>
        <v>5.0420465297243762E-2</v>
      </c>
      <c r="K24" s="18">
        <v>90166</v>
      </c>
      <c r="L24" s="24">
        <f t="shared" si="5"/>
        <v>0.26576708020526607</v>
      </c>
      <c r="M24" s="18">
        <v>339267</v>
      </c>
      <c r="N24" s="19">
        <v>0</v>
      </c>
    </row>
    <row r="25" spans="1:14">
      <c r="A25" s="1" t="s">
        <v>52</v>
      </c>
      <c r="B25" s="18">
        <v>244782</v>
      </c>
      <c r="C25" s="18">
        <v>88979</v>
      </c>
      <c r="D25" s="18">
        <v>333761</v>
      </c>
      <c r="E25" s="24">
        <f t="shared" si="3"/>
        <v>0.60109715751198101</v>
      </c>
      <c r="F25" s="18">
        <v>42922</v>
      </c>
      <c r="G25" s="18">
        <v>350</v>
      </c>
      <c r="H25" s="18">
        <v>10971</v>
      </c>
      <c r="I25" s="18">
        <v>54243</v>
      </c>
      <c r="J25" s="24">
        <f t="shared" si="4"/>
        <v>9.7690602302013679E-2</v>
      </c>
      <c r="K25" s="18">
        <v>167249</v>
      </c>
      <c r="L25" s="24">
        <f t="shared" si="5"/>
        <v>0.30121224018600529</v>
      </c>
      <c r="M25" s="18">
        <v>555253</v>
      </c>
      <c r="N25" s="19">
        <v>0</v>
      </c>
    </row>
    <row r="26" spans="1:14">
      <c r="A26" s="1" t="s">
        <v>54</v>
      </c>
      <c r="B26" s="18">
        <v>247941</v>
      </c>
      <c r="C26" s="18">
        <v>94474</v>
      </c>
      <c r="D26" s="18">
        <v>342415</v>
      </c>
      <c r="E26" s="24">
        <f t="shared" si="3"/>
        <v>0.55390466268942584</v>
      </c>
      <c r="F26" s="18">
        <v>29462</v>
      </c>
      <c r="G26" s="18">
        <v>3358</v>
      </c>
      <c r="H26" s="18">
        <v>1543</v>
      </c>
      <c r="I26" s="18">
        <v>34363</v>
      </c>
      <c r="J26" s="24">
        <f t="shared" si="4"/>
        <v>5.5587009692906968E-2</v>
      </c>
      <c r="K26" s="18">
        <v>241406</v>
      </c>
      <c r="L26" s="24">
        <f t="shared" si="5"/>
        <v>0.39050832761766724</v>
      </c>
      <c r="M26" s="18">
        <v>618184</v>
      </c>
      <c r="N26" s="19">
        <v>0</v>
      </c>
    </row>
    <row r="27" spans="1:14">
      <c r="A27" s="1" t="s">
        <v>58</v>
      </c>
      <c r="B27" s="18">
        <v>119799</v>
      </c>
      <c r="C27" s="18">
        <v>47044</v>
      </c>
      <c r="D27" s="18">
        <v>166843</v>
      </c>
      <c r="E27" s="24">
        <f t="shared" si="3"/>
        <v>0.65624987708319404</v>
      </c>
      <c r="F27" s="18">
        <v>20690</v>
      </c>
      <c r="G27" s="18">
        <v>2455</v>
      </c>
      <c r="H27" s="18">
        <v>5218</v>
      </c>
      <c r="I27" s="18">
        <v>28363</v>
      </c>
      <c r="J27" s="24">
        <f t="shared" si="4"/>
        <v>0.11156125976942774</v>
      </c>
      <c r="K27" s="18">
        <v>59031</v>
      </c>
      <c r="L27" s="24">
        <f t="shared" si="5"/>
        <v>0.23218886314737824</v>
      </c>
      <c r="M27" s="18">
        <v>254237</v>
      </c>
      <c r="N27" s="19">
        <v>0</v>
      </c>
    </row>
    <row r="28" spans="1:14">
      <c r="A28" s="1" t="s">
        <v>61</v>
      </c>
      <c r="B28" s="18">
        <v>171363</v>
      </c>
      <c r="C28" s="18">
        <v>80660</v>
      </c>
      <c r="D28" s="18">
        <v>252023</v>
      </c>
      <c r="E28" s="24">
        <f t="shared" si="3"/>
        <v>0.69025460401625782</v>
      </c>
      <c r="F28" s="18">
        <v>15208</v>
      </c>
      <c r="G28" s="18">
        <v>200</v>
      </c>
      <c r="H28" s="18">
        <v>2218</v>
      </c>
      <c r="I28" s="18">
        <v>17626</v>
      </c>
      <c r="J28" s="24">
        <f t="shared" si="4"/>
        <v>4.8275068745275471E-2</v>
      </c>
      <c r="K28" s="18">
        <v>95467</v>
      </c>
      <c r="L28" s="24">
        <f t="shared" si="5"/>
        <v>0.26147032723846669</v>
      </c>
      <c r="M28" s="18">
        <v>365116</v>
      </c>
      <c r="N28" s="19">
        <v>0</v>
      </c>
    </row>
    <row r="29" spans="1:14">
      <c r="A29" s="1" t="s">
        <v>63</v>
      </c>
      <c r="B29" s="18">
        <v>130052</v>
      </c>
      <c r="C29" s="18">
        <v>41197</v>
      </c>
      <c r="D29" s="18">
        <v>171249</v>
      </c>
      <c r="E29" s="24">
        <f t="shared" si="3"/>
        <v>0.62196822767983617</v>
      </c>
      <c r="F29" s="18">
        <v>6172</v>
      </c>
      <c r="G29" s="18">
        <v>130</v>
      </c>
      <c r="H29" s="18">
        <v>1976</v>
      </c>
      <c r="I29" s="18">
        <v>8278</v>
      </c>
      <c r="J29" s="24">
        <f t="shared" si="4"/>
        <v>3.0065302505320812E-2</v>
      </c>
      <c r="K29" s="18">
        <v>95807</v>
      </c>
      <c r="L29" s="24">
        <f t="shared" si="5"/>
        <v>0.34796646981484308</v>
      </c>
      <c r="M29" s="18">
        <v>275334</v>
      </c>
      <c r="N29" s="18">
        <v>6731</v>
      </c>
    </row>
    <row r="30" spans="1:14">
      <c r="A30" s="15"/>
      <c r="B30" s="22"/>
      <c r="C30" s="22"/>
      <c r="D30" s="22"/>
      <c r="E30" s="32"/>
      <c r="F30" s="22"/>
      <c r="G30" s="22"/>
      <c r="H30" s="22"/>
      <c r="I30" s="22"/>
      <c r="J30" s="32"/>
      <c r="K30" s="22"/>
      <c r="L30" s="32"/>
      <c r="M30" s="22"/>
      <c r="N30" s="22"/>
    </row>
    <row r="31" spans="1:14">
      <c r="A31" s="7" t="s">
        <v>65</v>
      </c>
      <c r="B31" s="18"/>
      <c r="C31" s="18"/>
      <c r="D31" s="18"/>
      <c r="F31" s="18"/>
      <c r="G31" s="18"/>
      <c r="H31" s="18"/>
      <c r="I31" s="18"/>
      <c r="K31" s="18"/>
      <c r="L31" s="175"/>
      <c r="M31" s="18"/>
      <c r="N31" s="18"/>
    </row>
    <row r="32" spans="1:14">
      <c r="A32" s="1" t="s">
        <v>20</v>
      </c>
      <c r="B32" s="18">
        <v>421492</v>
      </c>
      <c r="C32" s="18">
        <v>145869</v>
      </c>
      <c r="D32" s="18">
        <v>567361</v>
      </c>
      <c r="E32" s="24">
        <f t="shared" ref="E32:E40" si="6">(D32/M32)</f>
        <v>0.70128895733882468</v>
      </c>
      <c r="F32" s="18">
        <v>25660</v>
      </c>
      <c r="G32" s="18">
        <v>7078</v>
      </c>
      <c r="H32" s="18">
        <v>3081</v>
      </c>
      <c r="I32" s="18">
        <v>35819</v>
      </c>
      <c r="J32" s="24">
        <f t="shared" ref="J32:J40" si="7">(I32/M32)</f>
        <v>4.427422604465122E-2</v>
      </c>
      <c r="K32" s="18">
        <v>205846</v>
      </c>
      <c r="L32" s="24">
        <f t="shared" ref="L32:L40" si="8">(K32/M32)</f>
        <v>0.25443681661652406</v>
      </c>
      <c r="M32" s="18">
        <v>809026</v>
      </c>
      <c r="N32" s="18">
        <v>99140</v>
      </c>
    </row>
    <row r="33" spans="1:14">
      <c r="A33" s="1" t="s">
        <v>27</v>
      </c>
      <c r="B33" s="18">
        <v>904812</v>
      </c>
      <c r="C33" s="18">
        <v>324761</v>
      </c>
      <c r="D33" s="18">
        <v>1229573</v>
      </c>
      <c r="E33" s="24">
        <f t="shared" si="6"/>
        <v>0.61292932414783208</v>
      </c>
      <c r="F33" s="18">
        <v>114278</v>
      </c>
      <c r="G33" s="18">
        <v>2960</v>
      </c>
      <c r="H33" s="18">
        <v>9952</v>
      </c>
      <c r="I33" s="18">
        <v>127190</v>
      </c>
      <c r="J33" s="24">
        <f t="shared" si="7"/>
        <v>6.3402889245585875E-2</v>
      </c>
      <c r="K33" s="18">
        <v>649297</v>
      </c>
      <c r="L33" s="24">
        <f t="shared" si="8"/>
        <v>0.32366778660658208</v>
      </c>
      <c r="M33" s="18">
        <v>2006060</v>
      </c>
      <c r="N33" s="18">
        <v>323053</v>
      </c>
    </row>
    <row r="34" spans="1:14">
      <c r="A34" s="1" t="s">
        <v>34</v>
      </c>
      <c r="B34" s="18">
        <v>416773</v>
      </c>
      <c r="C34" s="18">
        <v>145384</v>
      </c>
      <c r="D34" s="18">
        <v>562157</v>
      </c>
      <c r="E34" s="24">
        <f t="shared" si="6"/>
        <v>0.68495672696745169</v>
      </c>
      <c r="F34" s="18">
        <v>62878</v>
      </c>
      <c r="G34" s="18">
        <v>8253</v>
      </c>
      <c r="H34" s="18">
        <v>22259</v>
      </c>
      <c r="I34" s="18">
        <v>93390</v>
      </c>
      <c r="J34" s="24">
        <f t="shared" si="7"/>
        <v>0.11379046908868931</v>
      </c>
      <c r="K34" s="18">
        <v>165172</v>
      </c>
      <c r="L34" s="24">
        <f t="shared" si="8"/>
        <v>0.20125280394385897</v>
      </c>
      <c r="M34" s="18">
        <v>820719</v>
      </c>
      <c r="N34" s="19">
        <v>0</v>
      </c>
    </row>
    <row r="35" spans="1:14">
      <c r="A35" s="1" t="s">
        <v>37</v>
      </c>
      <c r="B35" s="18">
        <v>372185</v>
      </c>
      <c r="C35" s="18">
        <v>259497</v>
      </c>
      <c r="D35" s="18">
        <v>631682</v>
      </c>
      <c r="E35" s="24">
        <f t="shared" si="6"/>
        <v>0.68456090728308161</v>
      </c>
      <c r="F35" s="18">
        <v>26163</v>
      </c>
      <c r="G35" s="18">
        <v>12283</v>
      </c>
      <c r="H35" s="18">
        <v>4580</v>
      </c>
      <c r="I35" s="18">
        <v>43026</v>
      </c>
      <c r="J35" s="24">
        <f t="shared" si="7"/>
        <v>4.6627761431799343E-2</v>
      </c>
      <c r="K35" s="18">
        <v>248047</v>
      </c>
      <c r="L35" s="24">
        <f t="shared" si="8"/>
        <v>0.26881133128511903</v>
      </c>
      <c r="M35" s="18">
        <v>922755</v>
      </c>
      <c r="N35" s="19">
        <v>0</v>
      </c>
    </row>
    <row r="36" spans="1:14">
      <c r="A36" s="1" t="s">
        <v>44</v>
      </c>
      <c r="B36" s="18">
        <v>245657</v>
      </c>
      <c r="C36" s="18">
        <v>98216</v>
      </c>
      <c r="D36" s="18">
        <v>343873</v>
      </c>
      <c r="E36" s="24">
        <f t="shared" si="6"/>
        <v>0.65631632388194161</v>
      </c>
      <c r="F36" s="18">
        <v>38088</v>
      </c>
      <c r="G36" s="18">
        <v>2733</v>
      </c>
      <c r="H36" s="18">
        <v>3909</v>
      </c>
      <c r="I36" s="18">
        <v>44730</v>
      </c>
      <c r="J36" s="24">
        <f t="shared" si="7"/>
        <v>8.5371719115019923E-2</v>
      </c>
      <c r="K36" s="18">
        <v>135341</v>
      </c>
      <c r="L36" s="24">
        <f t="shared" si="8"/>
        <v>0.25831195700303849</v>
      </c>
      <c r="M36" s="18">
        <v>523944</v>
      </c>
      <c r="N36" s="19">
        <v>0</v>
      </c>
    </row>
    <row r="37" spans="1:14">
      <c r="A37" s="1" t="s">
        <v>48</v>
      </c>
      <c r="B37" s="18">
        <v>299068</v>
      </c>
      <c r="C37" s="18">
        <v>109311</v>
      </c>
      <c r="D37" s="18">
        <v>408379</v>
      </c>
      <c r="E37" s="24">
        <f t="shared" si="6"/>
        <v>0.81975173333012163</v>
      </c>
      <c r="F37" s="18">
        <v>42049</v>
      </c>
      <c r="G37" s="18">
        <v>2135</v>
      </c>
      <c r="H37" s="18">
        <v>946</v>
      </c>
      <c r="I37" s="18">
        <v>45130</v>
      </c>
      <c r="J37" s="24">
        <f t="shared" si="7"/>
        <v>9.0590837739424376E-2</v>
      </c>
      <c r="K37" s="18">
        <v>44665</v>
      </c>
      <c r="L37" s="24">
        <f t="shared" si="8"/>
        <v>8.9657428930454017E-2</v>
      </c>
      <c r="M37" s="18">
        <v>498174</v>
      </c>
      <c r="N37" s="18">
        <v>199713</v>
      </c>
    </row>
    <row r="38" spans="1:14">
      <c r="A38" s="1" t="s">
        <v>53</v>
      </c>
      <c r="B38" s="18">
        <v>265520</v>
      </c>
      <c r="C38" s="18">
        <v>76908</v>
      </c>
      <c r="D38" s="18">
        <v>342428</v>
      </c>
      <c r="E38" s="24">
        <f t="shared" si="6"/>
        <v>0.67411731123207308</v>
      </c>
      <c r="F38" s="18">
        <v>44268</v>
      </c>
      <c r="G38" s="18">
        <v>19475</v>
      </c>
      <c r="H38" s="19">
        <v>0</v>
      </c>
      <c r="I38" s="18">
        <v>63743</v>
      </c>
      <c r="J38" s="24">
        <f t="shared" si="7"/>
        <v>0.12548699221403051</v>
      </c>
      <c r="K38" s="18">
        <v>101794</v>
      </c>
      <c r="L38" s="24">
        <f t="shared" si="8"/>
        <v>0.20039569655389644</v>
      </c>
      <c r="M38" s="18">
        <v>507965</v>
      </c>
      <c r="N38" s="19">
        <v>0</v>
      </c>
    </row>
    <row r="39" spans="1:14">
      <c r="A39" s="1" t="s">
        <v>59</v>
      </c>
      <c r="B39" s="18">
        <v>420535</v>
      </c>
      <c r="C39" s="18">
        <v>122771</v>
      </c>
      <c r="D39" s="18">
        <v>543306</v>
      </c>
      <c r="E39" s="24">
        <f t="shared" si="6"/>
        <v>0.64529101911622355</v>
      </c>
      <c r="F39" s="18">
        <v>96927</v>
      </c>
      <c r="G39" s="18">
        <v>2944</v>
      </c>
      <c r="H39" s="18">
        <v>56891</v>
      </c>
      <c r="I39" s="18">
        <v>156762</v>
      </c>
      <c r="J39" s="24">
        <f t="shared" si="7"/>
        <v>0.18618809793872595</v>
      </c>
      <c r="K39" s="18">
        <v>141887</v>
      </c>
      <c r="L39" s="24">
        <f t="shared" si="8"/>
        <v>0.16852088294505052</v>
      </c>
      <c r="M39" s="18">
        <v>841955</v>
      </c>
      <c r="N39" s="19">
        <v>0</v>
      </c>
    </row>
    <row r="40" spans="1:14">
      <c r="A40" s="1" t="s">
        <v>60</v>
      </c>
      <c r="B40" s="18">
        <v>432726</v>
      </c>
      <c r="C40" s="18">
        <v>194448</v>
      </c>
      <c r="D40" s="18">
        <v>627174</v>
      </c>
      <c r="E40" s="24">
        <f t="shared" si="6"/>
        <v>0.75162417233424217</v>
      </c>
      <c r="F40" s="18">
        <v>71872</v>
      </c>
      <c r="G40" s="18">
        <v>10866</v>
      </c>
      <c r="H40" s="18">
        <v>3151</v>
      </c>
      <c r="I40" s="18">
        <v>85889</v>
      </c>
      <c r="J40" s="24">
        <f t="shared" si="7"/>
        <v>0.10293195913353508</v>
      </c>
      <c r="K40" s="18">
        <v>121362</v>
      </c>
      <c r="L40" s="24">
        <f t="shared" si="8"/>
        <v>0.1454438685322228</v>
      </c>
      <c r="M40" s="18">
        <v>834425</v>
      </c>
      <c r="N40" s="19">
        <v>0</v>
      </c>
    </row>
    <row r="41" spans="1:14">
      <c r="A41" s="15"/>
      <c r="B41" s="15"/>
      <c r="C41" s="15"/>
      <c r="D41" s="15"/>
      <c r="E41" s="32"/>
      <c r="F41" s="15"/>
      <c r="G41" s="15"/>
      <c r="H41" s="15"/>
      <c r="I41" s="15"/>
      <c r="J41" s="32"/>
      <c r="K41" s="15"/>
      <c r="L41" s="32"/>
      <c r="M41" s="15"/>
      <c r="N41" s="15"/>
    </row>
    <row r="42" spans="1:14">
      <c r="A42" s="7" t="s">
        <v>66</v>
      </c>
      <c r="L42" s="175"/>
    </row>
    <row r="43" spans="1:14">
      <c r="A43" s="1" t="s">
        <v>22</v>
      </c>
      <c r="B43" s="18">
        <v>399934</v>
      </c>
      <c r="C43" s="18">
        <v>137828</v>
      </c>
      <c r="D43" s="18">
        <v>537762</v>
      </c>
      <c r="E43" s="24">
        <f t="shared" ref="E43:E48" si="9">(D43/M43)</f>
        <v>0.80330126673040148</v>
      </c>
      <c r="F43" s="18">
        <v>18013</v>
      </c>
      <c r="G43" s="18">
        <v>2345</v>
      </c>
      <c r="H43" s="18">
        <v>4567</v>
      </c>
      <c r="I43" s="18">
        <v>24925</v>
      </c>
      <c r="J43" s="24">
        <f t="shared" ref="J43:J48" si="10">(I43/M43)</f>
        <v>3.7232612332695987E-2</v>
      </c>
      <c r="K43" s="18">
        <v>106753</v>
      </c>
      <c r="L43" s="24">
        <f t="shared" ref="L43:L48" si="11">(K43/M43)</f>
        <v>0.15946612093690249</v>
      </c>
      <c r="M43" s="18">
        <v>669440</v>
      </c>
      <c r="N43" s="19">
        <v>0</v>
      </c>
    </row>
    <row r="44" spans="1:14">
      <c r="A44" s="1" t="s">
        <v>35</v>
      </c>
      <c r="B44" s="18">
        <v>320617</v>
      </c>
      <c r="C44" s="18">
        <v>94978</v>
      </c>
      <c r="D44" s="18">
        <v>415595</v>
      </c>
      <c r="E44" s="24">
        <f t="shared" si="9"/>
        <v>0.6016820081016675</v>
      </c>
      <c r="F44" s="18">
        <v>56125</v>
      </c>
      <c r="G44" s="19">
        <v>0</v>
      </c>
      <c r="H44" s="18">
        <v>5000</v>
      </c>
      <c r="I44" s="18">
        <v>61125</v>
      </c>
      <c r="J44" s="24">
        <f t="shared" si="10"/>
        <v>8.8494358077489926E-2</v>
      </c>
      <c r="K44" s="18">
        <v>214002</v>
      </c>
      <c r="L44" s="24">
        <f t="shared" si="11"/>
        <v>0.30982363382084255</v>
      </c>
      <c r="M44" s="18">
        <v>690722</v>
      </c>
      <c r="N44" s="19">
        <v>0</v>
      </c>
    </row>
    <row r="45" spans="1:14">
      <c r="A45" s="1" t="s">
        <v>49</v>
      </c>
      <c r="B45" s="18">
        <v>372854</v>
      </c>
      <c r="C45" s="18">
        <v>96267</v>
      </c>
      <c r="D45" s="18">
        <v>469121</v>
      </c>
      <c r="E45" s="24">
        <f t="shared" si="9"/>
        <v>0.54189538225536671</v>
      </c>
      <c r="F45" s="18">
        <v>54810</v>
      </c>
      <c r="G45" s="18">
        <v>67827</v>
      </c>
      <c r="H45" s="18">
        <v>10568</v>
      </c>
      <c r="I45" s="18">
        <v>133205</v>
      </c>
      <c r="J45" s="24">
        <f t="shared" si="10"/>
        <v>0.15386898986258582</v>
      </c>
      <c r="K45" s="18">
        <v>263378</v>
      </c>
      <c r="L45" s="24">
        <f t="shared" si="11"/>
        <v>0.30423562788204744</v>
      </c>
      <c r="M45" s="18">
        <v>865704</v>
      </c>
      <c r="N45" s="18">
        <v>0</v>
      </c>
    </row>
    <row r="46" spans="1:14">
      <c r="A46" s="1" t="s">
        <v>50</v>
      </c>
      <c r="B46" s="18">
        <v>272131</v>
      </c>
      <c r="C46" s="18">
        <v>52116</v>
      </c>
      <c r="D46" s="18">
        <v>324247</v>
      </c>
      <c r="E46" s="24">
        <f t="shared" si="9"/>
        <v>0.74691154688712946</v>
      </c>
      <c r="F46" s="18">
        <v>28420</v>
      </c>
      <c r="G46" s="18">
        <v>500</v>
      </c>
      <c r="H46" s="18">
        <v>500</v>
      </c>
      <c r="I46" s="18">
        <v>29420</v>
      </c>
      <c r="J46" s="24">
        <f t="shared" si="10"/>
        <v>6.7769748708297536E-2</v>
      </c>
      <c r="K46" s="18">
        <v>80450</v>
      </c>
      <c r="L46" s="24">
        <f t="shared" si="11"/>
        <v>0.18531870440457296</v>
      </c>
      <c r="M46" s="18">
        <v>434117</v>
      </c>
      <c r="N46" s="19">
        <v>0</v>
      </c>
    </row>
    <row r="47" spans="1:14">
      <c r="A47" s="1" t="s">
        <v>56</v>
      </c>
      <c r="B47" s="18">
        <v>779081</v>
      </c>
      <c r="C47" s="18">
        <v>258837</v>
      </c>
      <c r="D47" s="18">
        <v>1037918</v>
      </c>
      <c r="E47" s="24">
        <f t="shared" si="9"/>
        <v>0.56533175013412706</v>
      </c>
      <c r="F47" s="18">
        <v>188780</v>
      </c>
      <c r="G47" s="18">
        <v>20590</v>
      </c>
      <c r="H47" s="18">
        <v>61040</v>
      </c>
      <c r="I47" s="18">
        <v>270410</v>
      </c>
      <c r="J47" s="24">
        <f t="shared" si="10"/>
        <v>0.14728654725495591</v>
      </c>
      <c r="K47" s="18">
        <v>527617</v>
      </c>
      <c r="L47" s="24">
        <f t="shared" si="11"/>
        <v>0.287381702610917</v>
      </c>
      <c r="M47" s="18">
        <v>1835945</v>
      </c>
      <c r="N47" s="19">
        <v>0</v>
      </c>
    </row>
    <row r="48" spans="1:14">
      <c r="A48" s="1" t="s">
        <v>57</v>
      </c>
      <c r="B48" s="18">
        <v>426875</v>
      </c>
      <c r="C48" s="18">
        <v>140869</v>
      </c>
      <c r="D48" s="18">
        <v>567744</v>
      </c>
      <c r="E48" s="24">
        <f t="shared" si="9"/>
        <v>0.68660575533478052</v>
      </c>
      <c r="F48" s="18">
        <v>31833</v>
      </c>
      <c r="G48" s="18">
        <v>17226</v>
      </c>
      <c r="H48" s="18">
        <v>4145</v>
      </c>
      <c r="I48" s="18">
        <v>53204</v>
      </c>
      <c r="J48" s="24">
        <f t="shared" si="10"/>
        <v>6.4342683686365088E-2</v>
      </c>
      <c r="K48" s="18">
        <v>205937</v>
      </c>
      <c r="L48" s="24">
        <f t="shared" si="11"/>
        <v>0.24905156097885436</v>
      </c>
      <c r="M48" s="18">
        <v>826885</v>
      </c>
      <c r="N48" s="19">
        <v>0</v>
      </c>
    </row>
    <row r="49" spans="1:14">
      <c r="A49" s="15"/>
      <c r="B49" s="22"/>
      <c r="C49" s="22"/>
      <c r="D49" s="22"/>
      <c r="E49" s="32"/>
      <c r="F49" s="22"/>
      <c r="G49" s="22"/>
      <c r="H49" s="22"/>
      <c r="I49" s="22"/>
      <c r="J49" s="32"/>
      <c r="K49" s="22"/>
      <c r="L49" s="32"/>
      <c r="M49" s="22"/>
      <c r="N49" s="23"/>
    </row>
    <row r="50" spans="1:14">
      <c r="A50" s="7" t="s">
        <v>67</v>
      </c>
      <c r="B50" s="18"/>
      <c r="C50" s="18"/>
      <c r="D50" s="18"/>
      <c r="F50" s="18"/>
      <c r="G50" s="18"/>
      <c r="H50" s="18"/>
      <c r="I50" s="18"/>
      <c r="K50" s="18"/>
      <c r="L50" s="175"/>
      <c r="M50" s="18"/>
      <c r="N50" s="19"/>
    </row>
    <row r="51" spans="1:14">
      <c r="A51" s="1" t="s">
        <v>36</v>
      </c>
      <c r="B51" s="18">
        <v>751208</v>
      </c>
      <c r="C51" s="18">
        <v>254646</v>
      </c>
      <c r="D51" s="18">
        <v>1005854</v>
      </c>
      <c r="E51" s="24">
        <f>(D51/M51)</f>
        <v>0.71796815498942523</v>
      </c>
      <c r="F51" s="18">
        <v>76384</v>
      </c>
      <c r="G51" s="18">
        <v>69552</v>
      </c>
      <c r="H51" s="18">
        <v>13699</v>
      </c>
      <c r="I51" s="18">
        <v>159635</v>
      </c>
      <c r="J51" s="24">
        <f>(I51/M51)</f>
        <v>0.11394580766367375</v>
      </c>
      <c r="K51" s="18">
        <v>235484</v>
      </c>
      <c r="L51" s="24">
        <f>(K51/M51)</f>
        <v>0.16808603734690106</v>
      </c>
      <c r="M51" s="18">
        <v>1400973</v>
      </c>
      <c r="N51" s="18">
        <v>14352</v>
      </c>
    </row>
    <row r="52" spans="1:14">
      <c r="A52" s="1" t="s">
        <v>39</v>
      </c>
      <c r="B52" s="18">
        <v>1051481</v>
      </c>
      <c r="C52" s="18">
        <v>209426</v>
      </c>
      <c r="D52" s="18">
        <v>1260907</v>
      </c>
      <c r="E52" s="24">
        <f>(D52/M52)</f>
        <v>0.72558911708684115</v>
      </c>
      <c r="F52" s="18">
        <v>119271</v>
      </c>
      <c r="G52" s="18">
        <v>21300</v>
      </c>
      <c r="H52" s="18">
        <v>34100</v>
      </c>
      <c r="I52" s="18">
        <v>174671</v>
      </c>
      <c r="J52" s="24">
        <f>(I52/M52)</f>
        <v>0.10051445243041369</v>
      </c>
      <c r="K52" s="18">
        <v>302192</v>
      </c>
      <c r="L52" s="24">
        <f>(K52/M52)</f>
        <v>0.17389643048274514</v>
      </c>
      <c r="M52" s="18">
        <v>1737770</v>
      </c>
      <c r="N52" s="19">
        <v>0</v>
      </c>
    </row>
    <row r="53" spans="1:14">
      <c r="A53" s="1" t="s">
        <v>42</v>
      </c>
      <c r="B53" s="18">
        <v>475200</v>
      </c>
      <c r="C53" s="18">
        <v>202223</v>
      </c>
      <c r="D53" s="18">
        <v>677423</v>
      </c>
      <c r="E53" s="24">
        <f>(D53/M53)</f>
        <v>0.73304022819349701</v>
      </c>
      <c r="F53" s="18">
        <v>35425</v>
      </c>
      <c r="G53" s="18">
        <v>1112</v>
      </c>
      <c r="H53" s="19">
        <v>0</v>
      </c>
      <c r="I53" s="18">
        <v>36537</v>
      </c>
      <c r="J53" s="24">
        <f>(I53/M53)</f>
        <v>3.9536730842480695E-2</v>
      </c>
      <c r="K53" s="18">
        <v>210168</v>
      </c>
      <c r="L53" s="24">
        <f>(K53/M53)</f>
        <v>0.2274230409640223</v>
      </c>
      <c r="M53" s="18">
        <v>924128</v>
      </c>
      <c r="N53" s="19">
        <v>0</v>
      </c>
    </row>
    <row r="54" spans="1:14">
      <c r="A54" s="1" t="s">
        <v>43</v>
      </c>
      <c r="B54" s="18">
        <v>985226</v>
      </c>
      <c r="C54" s="18">
        <v>349500</v>
      </c>
      <c r="D54" s="18">
        <v>1334726</v>
      </c>
      <c r="E54" s="24">
        <f>(D54/M54)</f>
        <v>0.80096615748366984</v>
      </c>
      <c r="F54" s="18">
        <v>217830</v>
      </c>
      <c r="G54" s="18">
        <v>7083</v>
      </c>
      <c r="H54" s="18">
        <v>8423</v>
      </c>
      <c r="I54" s="18">
        <v>233336</v>
      </c>
      <c r="J54" s="24">
        <f>(I54/M54)</f>
        <v>0.14002442398110893</v>
      </c>
      <c r="K54" s="18">
        <v>98333</v>
      </c>
      <c r="L54" s="24">
        <f>(K54/M54)</f>
        <v>5.9009418535221243E-2</v>
      </c>
      <c r="M54" s="18">
        <v>1666395</v>
      </c>
      <c r="N54" s="19">
        <v>0</v>
      </c>
    </row>
    <row r="55" spans="1:14">
      <c r="A55" s="1" t="s">
        <v>46</v>
      </c>
      <c r="B55" s="18">
        <v>509961</v>
      </c>
      <c r="C55" s="18">
        <v>172621</v>
      </c>
      <c r="D55" s="18">
        <v>682582</v>
      </c>
      <c r="E55" s="24">
        <f>(D55/M55)</f>
        <v>0.76452278788245354</v>
      </c>
      <c r="F55" s="18">
        <v>66321</v>
      </c>
      <c r="G55" s="18">
        <v>3670</v>
      </c>
      <c r="H55" s="18">
        <v>19110</v>
      </c>
      <c r="I55" s="18">
        <v>89101</v>
      </c>
      <c r="J55" s="24">
        <f>(I55/M55)</f>
        <v>9.9797159789028256E-2</v>
      </c>
      <c r="K55" s="18">
        <v>121138</v>
      </c>
      <c r="L55" s="24">
        <f>(K55/M55)</f>
        <v>0.13568005232851826</v>
      </c>
      <c r="M55" s="18">
        <v>892821</v>
      </c>
      <c r="N55" s="19">
        <v>0</v>
      </c>
    </row>
    <row r="56" spans="1:14">
      <c r="A56" s="15"/>
      <c r="B56" s="22"/>
      <c r="C56" s="22"/>
      <c r="D56" s="22"/>
      <c r="E56" s="32"/>
      <c r="F56" s="22"/>
      <c r="G56" s="22"/>
      <c r="H56" s="22"/>
      <c r="I56" s="22"/>
      <c r="J56" s="32"/>
      <c r="K56" s="22"/>
      <c r="L56" s="32"/>
      <c r="M56" s="22"/>
      <c r="N56" s="23"/>
    </row>
    <row r="57" spans="1:14">
      <c r="A57" s="7" t="s">
        <v>68</v>
      </c>
      <c r="B57" s="18"/>
      <c r="C57" s="18"/>
      <c r="D57" s="18"/>
      <c r="F57" s="18"/>
      <c r="G57" s="18"/>
      <c r="H57" s="18"/>
      <c r="I57" s="18"/>
      <c r="K57" s="18"/>
      <c r="L57" s="175"/>
      <c r="M57" s="18"/>
      <c r="N57" s="19"/>
    </row>
    <row r="58" spans="1:14">
      <c r="A58" s="1" t="s">
        <v>19</v>
      </c>
      <c r="B58" s="18">
        <v>1680593</v>
      </c>
      <c r="C58" s="18">
        <v>650074</v>
      </c>
      <c r="D58" s="18">
        <v>2330667</v>
      </c>
      <c r="E58" s="24">
        <f>(D58/M58)</f>
        <v>0.76741348983649227</v>
      </c>
      <c r="F58" s="18">
        <v>201190</v>
      </c>
      <c r="G58" s="18">
        <v>29265</v>
      </c>
      <c r="H58" s="18">
        <v>44321</v>
      </c>
      <c r="I58" s="18">
        <v>274776</v>
      </c>
      <c r="J58" s="24">
        <f>(I58/M58)</f>
        <v>9.0474876541055405E-2</v>
      </c>
      <c r="K58" s="18">
        <v>431599</v>
      </c>
      <c r="L58" s="24">
        <f>(K58/M58)</f>
        <v>0.14211163362245238</v>
      </c>
      <c r="M58" s="18">
        <v>3037042</v>
      </c>
      <c r="N58" s="19">
        <v>0</v>
      </c>
    </row>
    <row r="59" spans="1:14">
      <c r="A59" s="1" t="s">
        <v>25</v>
      </c>
      <c r="B59" s="18">
        <v>2592434</v>
      </c>
      <c r="C59" s="18">
        <v>850134</v>
      </c>
      <c r="D59" s="18">
        <v>3442568</v>
      </c>
      <c r="E59" s="24">
        <f>(D59/M59)</f>
        <v>0.62161266161609963</v>
      </c>
      <c r="F59" s="18">
        <v>305751</v>
      </c>
      <c r="G59" s="18">
        <v>86357</v>
      </c>
      <c r="H59" s="18">
        <v>72248</v>
      </c>
      <c r="I59" s="18">
        <v>464356</v>
      </c>
      <c r="J59" s="24">
        <f>(I59/M59)</f>
        <v>8.3847165574479729E-2</v>
      </c>
      <c r="K59" s="18">
        <v>1631200</v>
      </c>
      <c r="L59" s="24">
        <f>(K59/M59)</f>
        <v>0.29454017280942069</v>
      </c>
      <c r="M59" s="18">
        <v>5538124</v>
      </c>
      <c r="N59" s="19">
        <v>0</v>
      </c>
    </row>
    <row r="60" spans="1:14">
      <c r="A60" s="1" t="s">
        <v>29</v>
      </c>
      <c r="B60" s="18">
        <v>1577418</v>
      </c>
      <c r="C60" s="18">
        <v>305506</v>
      </c>
      <c r="D60" s="18">
        <v>1882924</v>
      </c>
      <c r="E60" s="24">
        <f>(D60/M60)</f>
        <v>0.74473679630804479</v>
      </c>
      <c r="F60" s="18">
        <v>49191</v>
      </c>
      <c r="G60" s="18">
        <v>0</v>
      </c>
      <c r="H60" s="18">
        <v>0</v>
      </c>
      <c r="I60" s="18">
        <v>49191</v>
      </c>
      <c r="J60" s="24">
        <f>(I60/M60)</f>
        <v>1.9456094747950011E-2</v>
      </c>
      <c r="K60" s="18">
        <v>596193</v>
      </c>
      <c r="L60" s="24">
        <f>(K60/M60)</f>
        <v>0.23580710894400525</v>
      </c>
      <c r="M60" s="18">
        <v>2528308</v>
      </c>
      <c r="N60" s="18">
        <v>1643227</v>
      </c>
    </row>
    <row r="61" spans="1:14">
      <c r="A61" s="1" t="s">
        <v>32</v>
      </c>
      <c r="B61" s="18">
        <v>2141601</v>
      </c>
      <c r="C61" s="18">
        <v>738114</v>
      </c>
      <c r="D61" s="18">
        <v>2879715</v>
      </c>
      <c r="E61" s="24">
        <f>(D61/M61)</f>
        <v>0.66035589826118879</v>
      </c>
      <c r="F61" s="18">
        <v>317365</v>
      </c>
      <c r="G61" s="18">
        <v>26338</v>
      </c>
      <c r="H61" s="18">
        <v>165106</v>
      </c>
      <c r="I61" s="18">
        <v>508809</v>
      </c>
      <c r="J61" s="24">
        <f>(I61/M61)</f>
        <v>0.11667648508216168</v>
      </c>
      <c r="K61" s="18">
        <v>972329</v>
      </c>
      <c r="L61" s="24">
        <f>(K61/M61)</f>
        <v>0.22296761665664952</v>
      </c>
      <c r="M61" s="18">
        <v>4360853</v>
      </c>
      <c r="N61" s="19">
        <v>0</v>
      </c>
    </row>
    <row r="62" spans="1:14">
      <c r="A62" s="1" t="s">
        <v>31</v>
      </c>
      <c r="B62" s="18">
        <v>1987931</v>
      </c>
      <c r="C62" s="18">
        <v>672807</v>
      </c>
      <c r="D62" s="18">
        <v>2660738</v>
      </c>
      <c r="E62" s="24">
        <f>(D62/M62)</f>
        <v>0.64664879721444579</v>
      </c>
      <c r="F62" s="18">
        <v>349404</v>
      </c>
      <c r="G62" s="18">
        <v>29293</v>
      </c>
      <c r="H62" s="18">
        <v>49291</v>
      </c>
      <c r="I62" s="18">
        <v>427988</v>
      </c>
      <c r="J62" s="24">
        <f>(I62/M62)</f>
        <v>0.10401547443687287</v>
      </c>
      <c r="K62" s="18">
        <v>1025931</v>
      </c>
      <c r="L62" s="24">
        <f>(K62/M62)</f>
        <v>0.24933572834868131</v>
      </c>
      <c r="M62" s="18">
        <v>4114657</v>
      </c>
      <c r="N62" s="19">
        <v>0</v>
      </c>
    </row>
    <row r="63" spans="1:14">
      <c r="A63" s="15"/>
      <c r="B63" s="22"/>
      <c r="C63" s="22"/>
      <c r="D63" s="22"/>
      <c r="E63" s="32"/>
      <c r="F63" s="22"/>
      <c r="G63" s="22"/>
      <c r="H63" s="22"/>
      <c r="I63" s="22"/>
      <c r="J63" s="32"/>
      <c r="K63" s="22"/>
      <c r="L63" s="32"/>
      <c r="M63" s="22"/>
      <c r="N63" s="23"/>
    </row>
    <row r="64" spans="1:14">
      <c r="A64" s="7" t="s">
        <v>69</v>
      </c>
      <c r="B64" s="18"/>
      <c r="C64" s="18"/>
      <c r="D64" s="18"/>
      <c r="F64" s="18"/>
      <c r="G64" s="18"/>
      <c r="H64" s="18"/>
      <c r="I64" s="18"/>
      <c r="K64" s="18"/>
      <c r="L64" s="175"/>
      <c r="M64" s="18"/>
      <c r="N64" s="19"/>
    </row>
    <row r="65" spans="1:14">
      <c r="A65" s="1" t="s">
        <v>16</v>
      </c>
      <c r="B65" s="18">
        <v>45999</v>
      </c>
      <c r="C65" s="18">
        <v>20607</v>
      </c>
      <c r="D65" s="18">
        <v>66606</v>
      </c>
      <c r="E65" s="24">
        <f>(D65/M65)</f>
        <v>0.75116724935152812</v>
      </c>
      <c r="F65" s="18">
        <v>7562</v>
      </c>
      <c r="G65" s="19">
        <v>0</v>
      </c>
      <c r="H65" s="19">
        <v>0</v>
      </c>
      <c r="I65" s="18">
        <v>7562</v>
      </c>
      <c r="J65" s="24">
        <f>(I65/M65)</f>
        <v>8.5282508176384345E-2</v>
      </c>
      <c r="K65" s="18">
        <v>14502</v>
      </c>
      <c r="L65" s="24">
        <f>(K65/M65)</f>
        <v>0.16355024247208752</v>
      </c>
      <c r="M65" s="18">
        <v>88670</v>
      </c>
      <c r="N65" s="19">
        <v>0</v>
      </c>
    </row>
    <row r="66" spans="1:14">
      <c r="A66" s="1" t="s">
        <v>38</v>
      </c>
      <c r="B66" s="18">
        <v>151590</v>
      </c>
      <c r="C66" s="18">
        <v>56615</v>
      </c>
      <c r="D66" s="18">
        <v>208205</v>
      </c>
      <c r="E66" s="24">
        <f>(D66/M66)</f>
        <v>0.81071030846747505</v>
      </c>
      <c r="F66" s="18">
        <v>11368</v>
      </c>
      <c r="G66" s="18">
        <v>200</v>
      </c>
      <c r="H66" s="19">
        <v>0</v>
      </c>
      <c r="I66" s="18">
        <v>11568</v>
      </c>
      <c r="J66" s="24">
        <f>(I66/M66)</f>
        <v>4.5043571712263156E-2</v>
      </c>
      <c r="K66" s="18">
        <v>37045</v>
      </c>
      <c r="L66" s="24">
        <f>(K66/M66)</f>
        <v>0.14424611982026181</v>
      </c>
      <c r="M66" s="18">
        <v>256818</v>
      </c>
      <c r="N66" s="19">
        <v>0</v>
      </c>
    </row>
    <row r="67" spans="1:14">
      <c r="A67" s="15"/>
      <c r="B67" s="15"/>
      <c r="C67" s="15"/>
      <c r="D67" s="15"/>
      <c r="E67" s="32"/>
      <c r="F67" s="15"/>
      <c r="G67" s="15"/>
      <c r="H67" s="15"/>
      <c r="I67" s="15"/>
      <c r="J67" s="32"/>
      <c r="K67" s="15"/>
      <c r="L67" s="32"/>
      <c r="M67" s="15"/>
      <c r="N67" s="15"/>
    </row>
    <row r="68" spans="1:14">
      <c r="A68" s="12" t="s">
        <v>102</v>
      </c>
      <c r="B68" s="176">
        <f>SUM(B5:B67)</f>
        <v>23669524</v>
      </c>
      <c r="C68" s="176">
        <f>SUM(C5:C67)</f>
        <v>7896453</v>
      </c>
      <c r="D68" s="176">
        <f>SUM(D5:D67)</f>
        <v>31565977</v>
      </c>
      <c r="E68" s="177">
        <f>(D68/M68)</f>
        <v>0.67860712378913546</v>
      </c>
      <c r="F68" s="176">
        <f>SUM(F5:F67)</f>
        <v>3077315</v>
      </c>
      <c r="G68" s="176">
        <f>SUM(G5:G67)</f>
        <v>480090</v>
      </c>
      <c r="H68" s="176">
        <f>SUM(H5:H67)</f>
        <v>646829</v>
      </c>
      <c r="I68" s="176">
        <f>SUM(I5:I67)</f>
        <v>4204234</v>
      </c>
      <c r="J68" s="177">
        <f>(I68/M68)</f>
        <v>9.0382855644749793E-2</v>
      </c>
      <c r="K68" s="176">
        <f>SUM(K5:K67)</f>
        <v>10745624</v>
      </c>
      <c r="L68" s="177">
        <f>(K68/M68)</f>
        <v>0.23101002056611475</v>
      </c>
      <c r="M68" s="176">
        <f>SUM(M5:M67)</f>
        <v>46515835</v>
      </c>
      <c r="N68" s="176">
        <f>SUM(N5:N67)</f>
        <v>2299205</v>
      </c>
    </row>
  </sheetData>
  <mergeCells count="3">
    <mergeCell ref="B1:D1"/>
    <mergeCell ref="F1:H1"/>
    <mergeCell ref="K1:M1"/>
  </mergeCells>
  <pageMargins left="0.7" right="0.7" top="0.75" bottom="0.75" header="0.3" footer="0.3"/>
  <pageSetup scale="65" orientation="landscape" verticalDpi="0" r:id="rId1"/>
  <headerFooter>
    <oddHeader>&amp;C&amp;"Arial,Bold"&amp;12Public Library System Expenditures FY11</oddHeader>
    <oddFooter>&amp;L&amp;8Mississippi Public Library Statistics, FY11, Public LIbrary Expenditures</oddFooter>
  </headerFooter>
  <rowBreaks count="1" manualBreakCount="1"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T68"/>
  <sheetViews>
    <sheetView workbookViewId="0">
      <selection activeCell="A5" sqref="A5"/>
    </sheetView>
  </sheetViews>
  <sheetFormatPr defaultRowHeight="15"/>
  <cols>
    <col min="1" max="1" width="52.5703125" style="1" bestFit="1" customWidth="1"/>
    <col min="5" max="5" width="10" customWidth="1"/>
    <col min="7" max="7" width="10" customWidth="1"/>
    <col min="8" max="8" width="9.140625" style="8" customWidth="1"/>
    <col min="9" max="9" width="9.42578125" customWidth="1"/>
    <col min="13" max="13" width="12.85546875" style="1" customWidth="1"/>
    <col min="14" max="14" width="10.140625" style="8" customWidth="1"/>
    <col min="15" max="15" width="10.140625" style="20" customWidth="1"/>
    <col min="18" max="18" width="10.28515625" style="1" customWidth="1"/>
    <col min="19" max="19" width="9.140625" style="41" customWidth="1"/>
    <col min="20" max="20" width="11" style="1" hidden="1" customWidth="1"/>
  </cols>
  <sheetData>
    <row r="1" spans="1:20">
      <c r="B1" s="320" t="s">
        <v>108</v>
      </c>
      <c r="C1" s="320"/>
      <c r="D1" s="320"/>
      <c r="E1" s="320"/>
      <c r="F1" s="320"/>
      <c r="G1" s="320"/>
      <c r="H1" s="320"/>
      <c r="I1" s="320" t="s">
        <v>109</v>
      </c>
      <c r="J1" s="320"/>
      <c r="K1" s="320"/>
      <c r="L1" s="320"/>
      <c r="M1" s="12" t="s">
        <v>110</v>
      </c>
      <c r="N1" s="13"/>
      <c r="O1" s="37"/>
      <c r="P1" s="12"/>
      <c r="Q1" s="320" t="s">
        <v>114</v>
      </c>
      <c r="R1" s="320"/>
      <c r="S1" s="320"/>
    </row>
    <row r="2" spans="1:20" ht="30" customHeight="1">
      <c r="A2" s="12" t="s">
        <v>0</v>
      </c>
      <c r="B2" s="34" t="s">
        <v>98</v>
      </c>
      <c r="C2" s="34" t="s">
        <v>103</v>
      </c>
      <c r="D2" s="35" t="s">
        <v>104</v>
      </c>
      <c r="E2" s="35" t="s">
        <v>671</v>
      </c>
      <c r="F2" s="35" t="s">
        <v>105</v>
      </c>
      <c r="G2" s="35" t="s">
        <v>672</v>
      </c>
      <c r="H2" s="36" t="s">
        <v>106</v>
      </c>
      <c r="I2" s="35" t="s">
        <v>673</v>
      </c>
      <c r="J2" s="35" t="s">
        <v>674</v>
      </c>
      <c r="K2" s="35" t="s">
        <v>675</v>
      </c>
      <c r="L2" s="35" t="s">
        <v>676</v>
      </c>
      <c r="M2" s="35" t="s">
        <v>98</v>
      </c>
      <c r="N2" s="36" t="s">
        <v>111</v>
      </c>
      <c r="O2" s="38" t="s">
        <v>113</v>
      </c>
      <c r="P2" s="35" t="s">
        <v>107</v>
      </c>
      <c r="Q2" s="35" t="s">
        <v>8</v>
      </c>
      <c r="R2" s="35" t="s">
        <v>112</v>
      </c>
      <c r="S2" s="39" t="s">
        <v>115</v>
      </c>
      <c r="T2" s="3" t="s">
        <v>1</v>
      </c>
    </row>
    <row r="3" spans="1:20">
      <c r="A3" s="15"/>
      <c r="B3" s="15"/>
      <c r="C3" s="15"/>
      <c r="D3" s="15"/>
      <c r="E3" s="15"/>
      <c r="F3" s="15"/>
      <c r="G3" s="15"/>
      <c r="H3" s="17"/>
      <c r="I3" s="15"/>
      <c r="J3" s="15"/>
      <c r="K3" s="15"/>
      <c r="L3" s="15"/>
      <c r="M3" s="15"/>
      <c r="N3" s="17"/>
      <c r="O3" s="21"/>
      <c r="P3" s="15"/>
      <c r="Q3" s="15"/>
      <c r="R3" s="15"/>
      <c r="S3" s="40"/>
      <c r="T3" s="6"/>
    </row>
    <row r="4" spans="1:20">
      <c r="A4" s="7" t="s">
        <v>13</v>
      </c>
      <c r="T4" s="3"/>
    </row>
    <row r="5" spans="1:20">
      <c r="A5" s="1" t="s">
        <v>14</v>
      </c>
      <c r="B5" s="8">
        <v>20677</v>
      </c>
      <c r="C5" s="9">
        <v>0</v>
      </c>
      <c r="D5" s="9">
        <v>225</v>
      </c>
      <c r="E5" s="9">
        <v>0</v>
      </c>
      <c r="F5" s="9">
        <v>737</v>
      </c>
      <c r="G5" s="9">
        <v>0</v>
      </c>
      <c r="H5" s="8">
        <v>21639</v>
      </c>
      <c r="I5" s="9">
        <v>0</v>
      </c>
      <c r="J5" s="9">
        <v>49</v>
      </c>
      <c r="K5" s="9">
        <v>0</v>
      </c>
      <c r="L5" s="9">
        <f>SUM(I5:K5)</f>
        <v>49</v>
      </c>
      <c r="M5" s="9">
        <v>33</v>
      </c>
      <c r="N5" s="8">
        <f t="shared" ref="N5:N13" si="0">(H5+L5+M5)</f>
        <v>21721</v>
      </c>
      <c r="O5" s="20">
        <f t="shared" ref="O5:O13" si="1">(N5/T5)</f>
        <v>2.4883720930232558</v>
      </c>
      <c r="P5" s="8">
        <v>4365</v>
      </c>
      <c r="Q5" s="8">
        <v>10404</v>
      </c>
      <c r="R5" s="8">
        <v>1890</v>
      </c>
      <c r="S5" s="41">
        <f t="shared" ref="S5:S13" si="2">(Q5/T5)</f>
        <v>1.1918891052812464</v>
      </c>
      <c r="T5" s="8">
        <v>8729</v>
      </c>
    </row>
    <row r="6" spans="1:20">
      <c r="A6" s="1" t="s">
        <v>15</v>
      </c>
      <c r="B6" s="8">
        <v>22083</v>
      </c>
      <c r="C6" s="9">
        <v>0</v>
      </c>
      <c r="D6" s="9">
        <v>764</v>
      </c>
      <c r="E6" s="9">
        <v>0</v>
      </c>
      <c r="F6" s="9">
        <v>689</v>
      </c>
      <c r="G6" s="9">
        <v>0</v>
      </c>
      <c r="H6" s="8">
        <v>23536</v>
      </c>
      <c r="I6" s="9">
        <v>0</v>
      </c>
      <c r="J6" s="9">
        <v>49</v>
      </c>
      <c r="K6" s="9">
        <v>0</v>
      </c>
      <c r="L6" s="9">
        <f t="shared" ref="L6:L68" si="3">SUM(I6:K6)</f>
        <v>49</v>
      </c>
      <c r="M6" s="9">
        <v>45</v>
      </c>
      <c r="N6" s="8">
        <f t="shared" si="0"/>
        <v>23630</v>
      </c>
      <c r="O6" s="20">
        <f t="shared" si="1"/>
        <v>2.2298763801075778</v>
      </c>
      <c r="P6" s="9">
        <v>2</v>
      </c>
      <c r="Q6" s="8">
        <v>46207</v>
      </c>
      <c r="R6" s="8">
        <v>7589</v>
      </c>
      <c r="S6" s="41">
        <f t="shared" si="2"/>
        <v>4.3603850146267815</v>
      </c>
      <c r="T6" s="8">
        <v>10597</v>
      </c>
    </row>
    <row r="7" spans="1:20">
      <c r="A7" s="1" t="s">
        <v>28</v>
      </c>
      <c r="B7" s="8">
        <v>22752</v>
      </c>
      <c r="C7" s="9">
        <v>0</v>
      </c>
      <c r="D7" s="9">
        <v>56</v>
      </c>
      <c r="E7" s="9">
        <v>0</v>
      </c>
      <c r="F7" s="9">
        <v>483</v>
      </c>
      <c r="G7" s="9">
        <v>0</v>
      </c>
      <c r="H7" s="8">
        <v>23291</v>
      </c>
      <c r="I7" s="9">
        <v>0</v>
      </c>
      <c r="J7" s="9">
        <v>49</v>
      </c>
      <c r="K7" s="9">
        <v>0</v>
      </c>
      <c r="L7" s="9">
        <f t="shared" si="3"/>
        <v>49</v>
      </c>
      <c r="M7" s="9">
        <v>45</v>
      </c>
      <c r="N7" s="8">
        <f t="shared" si="0"/>
        <v>23385</v>
      </c>
      <c r="O7" s="20">
        <f t="shared" si="1"/>
        <v>2.4349229487713453</v>
      </c>
      <c r="P7" s="9">
        <v>80</v>
      </c>
      <c r="Q7" s="8">
        <v>25531</v>
      </c>
      <c r="R7" s="8">
        <v>5150</v>
      </c>
      <c r="S7" s="41">
        <f t="shared" si="2"/>
        <v>2.6583715118700542</v>
      </c>
      <c r="T7" s="8">
        <v>9604</v>
      </c>
    </row>
    <row r="8" spans="1:20">
      <c r="A8" s="1" t="s">
        <v>30</v>
      </c>
      <c r="B8" s="8">
        <v>25713</v>
      </c>
      <c r="C8" s="9">
        <v>0</v>
      </c>
      <c r="D8" s="9">
        <v>871</v>
      </c>
      <c r="E8" s="9">
        <v>0</v>
      </c>
      <c r="F8" s="8">
        <v>1692</v>
      </c>
      <c r="G8" s="9">
        <v>0</v>
      </c>
      <c r="H8" s="8">
        <v>28276</v>
      </c>
      <c r="I8" s="9">
        <v>0</v>
      </c>
      <c r="J8" s="9">
        <v>49</v>
      </c>
      <c r="K8" s="9">
        <v>0</v>
      </c>
      <c r="L8" s="9">
        <f t="shared" si="3"/>
        <v>49</v>
      </c>
      <c r="M8" s="9">
        <v>25</v>
      </c>
      <c r="N8" s="8">
        <f t="shared" si="0"/>
        <v>28350</v>
      </c>
      <c r="O8" s="20">
        <f t="shared" si="1"/>
        <v>3.024</v>
      </c>
      <c r="P8" s="8">
        <v>8723</v>
      </c>
      <c r="Q8" s="8">
        <v>21742</v>
      </c>
      <c r="R8" s="8">
        <v>4332</v>
      </c>
      <c r="S8" s="41">
        <f t="shared" si="2"/>
        <v>2.3191466666666667</v>
      </c>
      <c r="T8" s="8">
        <v>9375</v>
      </c>
    </row>
    <row r="9" spans="1:20">
      <c r="A9" s="1" t="s">
        <v>40</v>
      </c>
      <c r="B9" s="8">
        <v>14600</v>
      </c>
      <c r="C9" s="9">
        <v>0</v>
      </c>
      <c r="D9" s="9">
        <v>295</v>
      </c>
      <c r="E9" s="9">
        <v>0</v>
      </c>
      <c r="F9" s="9">
        <v>0</v>
      </c>
      <c r="G9" s="9">
        <v>0</v>
      </c>
      <c r="H9" s="8">
        <v>14895</v>
      </c>
      <c r="I9" s="9">
        <v>0</v>
      </c>
      <c r="J9" s="9">
        <v>49</v>
      </c>
      <c r="K9" s="9">
        <v>0</v>
      </c>
      <c r="L9" s="9">
        <f t="shared" si="3"/>
        <v>49</v>
      </c>
      <c r="M9" s="9">
        <v>20</v>
      </c>
      <c r="N9" s="8">
        <f t="shared" si="0"/>
        <v>14964</v>
      </c>
      <c r="O9" s="20">
        <f t="shared" si="1"/>
        <v>1.819773805180591</v>
      </c>
      <c r="P9" s="9">
        <v>200</v>
      </c>
      <c r="Q9" s="8">
        <v>9624</v>
      </c>
      <c r="R9" s="9">
        <v>825</v>
      </c>
      <c r="S9" s="41">
        <f t="shared" si="2"/>
        <v>1.1703757752645021</v>
      </c>
      <c r="T9" s="8">
        <v>8223</v>
      </c>
    </row>
    <row r="10" spans="1:20">
      <c r="A10" s="1" t="s">
        <v>47</v>
      </c>
      <c r="B10" s="8">
        <v>20000</v>
      </c>
      <c r="C10" s="9">
        <v>0</v>
      </c>
      <c r="D10" s="9">
        <v>300</v>
      </c>
      <c r="E10" s="9">
        <v>0</v>
      </c>
      <c r="F10" s="9">
        <v>400</v>
      </c>
      <c r="G10" s="9">
        <v>0</v>
      </c>
      <c r="H10" s="8">
        <v>20700</v>
      </c>
      <c r="I10" s="9">
        <v>0</v>
      </c>
      <c r="J10" s="9">
        <v>49</v>
      </c>
      <c r="K10" s="9">
        <v>0</v>
      </c>
      <c r="L10" s="9">
        <f t="shared" si="3"/>
        <v>49</v>
      </c>
      <c r="M10" s="9">
        <v>2</v>
      </c>
      <c r="N10" s="8">
        <f t="shared" si="0"/>
        <v>20751</v>
      </c>
      <c r="O10" s="20">
        <f t="shared" si="1"/>
        <v>1.7974014724989174</v>
      </c>
      <c r="P10" s="9">
        <v>0</v>
      </c>
      <c r="Q10" s="8">
        <v>10500</v>
      </c>
      <c r="R10" s="8">
        <v>6100</v>
      </c>
      <c r="S10" s="41">
        <f t="shared" si="2"/>
        <v>0.90948462537895192</v>
      </c>
      <c r="T10" s="8">
        <v>11545</v>
      </c>
    </row>
    <row r="11" spans="1:20">
      <c r="A11" s="1" t="s">
        <v>51</v>
      </c>
      <c r="B11" s="8">
        <v>23452</v>
      </c>
      <c r="C11" s="9">
        <v>15</v>
      </c>
      <c r="D11" s="9">
        <v>215</v>
      </c>
      <c r="E11" s="9">
        <v>0</v>
      </c>
      <c r="F11" s="9">
        <v>623</v>
      </c>
      <c r="G11" s="9">
        <v>0</v>
      </c>
      <c r="H11" s="8">
        <v>24305</v>
      </c>
      <c r="I11" s="9">
        <v>0</v>
      </c>
      <c r="J11" s="9">
        <v>49</v>
      </c>
      <c r="K11" s="9">
        <v>0</v>
      </c>
      <c r="L11" s="9">
        <f t="shared" si="3"/>
        <v>49</v>
      </c>
      <c r="M11" s="9">
        <v>38</v>
      </c>
      <c r="N11" s="8">
        <f t="shared" si="0"/>
        <v>24392</v>
      </c>
      <c r="O11" s="20">
        <f t="shared" si="1"/>
        <v>3.8582726985131286</v>
      </c>
      <c r="P11" s="8">
        <v>1752</v>
      </c>
      <c r="Q11" s="8">
        <v>37852</v>
      </c>
      <c r="R11" s="8">
        <v>5279</v>
      </c>
      <c r="S11" s="41">
        <f t="shared" si="2"/>
        <v>5.9873457766529583</v>
      </c>
      <c r="T11" s="8">
        <v>6322</v>
      </c>
    </row>
    <row r="12" spans="1:20">
      <c r="A12" s="1" t="s">
        <v>55</v>
      </c>
      <c r="B12" s="8">
        <v>37212</v>
      </c>
      <c r="C12" s="9">
        <v>0</v>
      </c>
      <c r="D12" s="9">
        <v>54</v>
      </c>
      <c r="E12" s="9">
        <v>0</v>
      </c>
      <c r="F12" s="9">
        <v>281</v>
      </c>
      <c r="G12" s="9">
        <v>0</v>
      </c>
      <c r="H12" s="8">
        <v>37547</v>
      </c>
      <c r="I12" s="9">
        <v>0</v>
      </c>
      <c r="J12" s="9">
        <v>49</v>
      </c>
      <c r="K12" s="9">
        <v>0</v>
      </c>
      <c r="L12" s="9">
        <f t="shared" si="3"/>
        <v>49</v>
      </c>
      <c r="M12" s="9">
        <v>8</v>
      </c>
      <c r="N12" s="8">
        <f t="shared" si="0"/>
        <v>37604</v>
      </c>
      <c r="O12" s="20">
        <f t="shared" si="1"/>
        <v>2.4453114839380934</v>
      </c>
      <c r="P12" s="9">
        <v>620</v>
      </c>
      <c r="Q12" s="8">
        <v>18411</v>
      </c>
      <c r="R12" s="8">
        <v>3812</v>
      </c>
      <c r="S12" s="41">
        <f t="shared" si="2"/>
        <v>1.1972298088177917</v>
      </c>
      <c r="T12" s="8">
        <v>15378</v>
      </c>
    </row>
    <row r="13" spans="1:20">
      <c r="A13" s="1" t="s">
        <v>62</v>
      </c>
      <c r="B13" s="8">
        <v>17644</v>
      </c>
      <c r="C13" s="9">
        <v>0</v>
      </c>
      <c r="D13" s="9">
        <v>628</v>
      </c>
      <c r="E13" s="9">
        <v>0</v>
      </c>
      <c r="F13" s="8">
        <v>1274</v>
      </c>
      <c r="G13" s="9">
        <v>0</v>
      </c>
      <c r="H13" s="8">
        <v>19546</v>
      </c>
      <c r="I13" s="9">
        <v>0</v>
      </c>
      <c r="J13" s="9">
        <v>49</v>
      </c>
      <c r="K13" s="9">
        <v>0</v>
      </c>
      <c r="L13" s="9">
        <f t="shared" si="3"/>
        <v>49</v>
      </c>
      <c r="M13" s="9">
        <v>73</v>
      </c>
      <c r="N13" s="8">
        <f t="shared" si="0"/>
        <v>19668</v>
      </c>
      <c r="O13" s="20">
        <f t="shared" si="1"/>
        <v>1.5513487931850449</v>
      </c>
      <c r="P13" s="8">
        <v>2107</v>
      </c>
      <c r="Q13" s="8">
        <v>12808</v>
      </c>
      <c r="R13" s="8">
        <v>2319</v>
      </c>
      <c r="S13" s="41">
        <f t="shared" si="2"/>
        <v>1.0102539832781197</v>
      </c>
      <c r="T13" s="8">
        <v>12678</v>
      </c>
    </row>
    <row r="14" spans="1:20">
      <c r="A14" s="15"/>
      <c r="B14" s="17"/>
      <c r="C14" s="33"/>
      <c r="D14" s="33"/>
      <c r="E14" s="33"/>
      <c r="F14" s="17"/>
      <c r="G14" s="33"/>
      <c r="H14" s="17"/>
      <c r="I14" s="33"/>
      <c r="J14" s="33"/>
      <c r="K14" s="33"/>
      <c r="L14" s="311"/>
      <c r="M14" s="33"/>
      <c r="N14" s="17"/>
      <c r="O14" s="21"/>
      <c r="P14" s="17"/>
      <c r="Q14" s="17"/>
      <c r="R14" s="17"/>
      <c r="S14" s="40"/>
      <c r="T14" s="15"/>
    </row>
    <row r="15" spans="1:20">
      <c r="A15" s="7" t="s">
        <v>64</v>
      </c>
      <c r="B15" s="8"/>
      <c r="C15" s="9"/>
      <c r="D15" s="9"/>
      <c r="E15" s="9"/>
      <c r="F15" s="8"/>
      <c r="G15" s="9"/>
      <c r="I15" s="9"/>
      <c r="J15" s="9"/>
      <c r="K15" s="9"/>
      <c r="L15" s="9"/>
      <c r="M15" s="9"/>
      <c r="P15" s="8"/>
      <c r="Q15" s="8"/>
      <c r="R15" s="8"/>
      <c r="T15" s="8"/>
    </row>
    <row r="16" spans="1:20">
      <c r="A16" s="1" t="s">
        <v>17</v>
      </c>
      <c r="B16" s="8">
        <v>56088</v>
      </c>
      <c r="C16" s="9">
        <v>0</v>
      </c>
      <c r="D16" s="9">
        <v>819</v>
      </c>
      <c r="E16" s="9">
        <v>0</v>
      </c>
      <c r="F16" s="9">
        <v>237</v>
      </c>
      <c r="G16" s="9">
        <v>0</v>
      </c>
      <c r="H16" s="8">
        <v>57144</v>
      </c>
      <c r="I16" s="9">
        <v>0</v>
      </c>
      <c r="J16" s="9">
        <v>49</v>
      </c>
      <c r="K16" s="9">
        <v>0</v>
      </c>
      <c r="L16" s="9">
        <f t="shared" si="3"/>
        <v>49</v>
      </c>
      <c r="M16" s="9">
        <v>103</v>
      </c>
      <c r="N16" s="8">
        <f t="shared" ref="N16:N29" si="4">(H16+L16+M16)</f>
        <v>57296</v>
      </c>
      <c r="O16" s="20">
        <f t="shared" ref="O16:O29" si="5">(N16/T16)</f>
        <v>1.6780202079367403</v>
      </c>
      <c r="P16" s="8">
        <v>2954</v>
      </c>
      <c r="Q16" s="8">
        <v>41044</v>
      </c>
      <c r="R16" s="8">
        <v>14322</v>
      </c>
      <c r="S16" s="41">
        <f t="shared" ref="S16:S29" si="6">(Q16/T16)</f>
        <v>1.2020500805388783</v>
      </c>
      <c r="T16" s="8">
        <v>34145</v>
      </c>
    </row>
    <row r="17" spans="1:20">
      <c r="A17" s="1" t="s">
        <v>18</v>
      </c>
      <c r="B17" s="8">
        <v>87019</v>
      </c>
      <c r="C17" s="9">
        <v>127</v>
      </c>
      <c r="D17" s="8">
        <v>2059</v>
      </c>
      <c r="E17" s="9">
        <v>0</v>
      </c>
      <c r="F17" s="8">
        <v>2782</v>
      </c>
      <c r="G17" s="9">
        <v>0</v>
      </c>
      <c r="H17" s="8">
        <v>91987</v>
      </c>
      <c r="I17" s="9">
        <v>0</v>
      </c>
      <c r="J17" s="9">
        <v>49</v>
      </c>
      <c r="K17" s="9">
        <v>0</v>
      </c>
      <c r="L17" s="9">
        <f t="shared" si="3"/>
        <v>49</v>
      </c>
      <c r="M17" s="9">
        <v>109</v>
      </c>
      <c r="N17" s="8">
        <f t="shared" si="4"/>
        <v>92145</v>
      </c>
      <c r="O17" s="20">
        <f t="shared" si="5"/>
        <v>3.5235746242973498</v>
      </c>
      <c r="P17" s="8">
        <v>3930</v>
      </c>
      <c r="Q17" s="8">
        <v>64303</v>
      </c>
      <c r="R17" s="8">
        <v>18339</v>
      </c>
      <c r="S17" s="41">
        <f t="shared" si="6"/>
        <v>2.4589117050973193</v>
      </c>
      <c r="T17" s="8">
        <v>26151</v>
      </c>
    </row>
    <row r="18" spans="1:20">
      <c r="A18" s="1" t="s">
        <v>21</v>
      </c>
      <c r="B18" s="8">
        <v>85201</v>
      </c>
      <c r="C18" s="9">
        <v>0</v>
      </c>
      <c r="D18" s="8">
        <v>3128</v>
      </c>
      <c r="E18" s="9">
        <v>0</v>
      </c>
      <c r="F18" s="8">
        <v>4217</v>
      </c>
      <c r="G18" s="9">
        <v>0</v>
      </c>
      <c r="H18" s="8">
        <v>92546</v>
      </c>
      <c r="I18" s="9">
        <v>0</v>
      </c>
      <c r="J18" s="9">
        <v>49</v>
      </c>
      <c r="K18" s="9">
        <v>4</v>
      </c>
      <c r="L18" s="9">
        <f t="shared" si="3"/>
        <v>53</v>
      </c>
      <c r="M18" s="9">
        <v>156</v>
      </c>
      <c r="N18" s="8">
        <f t="shared" si="4"/>
        <v>92755</v>
      </c>
      <c r="O18" s="20">
        <f t="shared" si="5"/>
        <v>2.495090786819099</v>
      </c>
      <c r="P18" s="8">
        <v>13947</v>
      </c>
      <c r="Q18" s="8">
        <v>76997</v>
      </c>
      <c r="R18" s="8">
        <v>16268</v>
      </c>
      <c r="S18" s="41">
        <f t="shared" si="6"/>
        <v>2.071203765971755</v>
      </c>
      <c r="T18" s="8">
        <v>37175</v>
      </c>
    </row>
    <row r="19" spans="1:20">
      <c r="A19" s="1" t="s">
        <v>23</v>
      </c>
      <c r="B19" s="8">
        <v>56605</v>
      </c>
      <c r="C19" s="9">
        <v>0</v>
      </c>
      <c r="D19" s="8">
        <v>1016</v>
      </c>
      <c r="E19" s="9">
        <v>0</v>
      </c>
      <c r="F19" s="8">
        <v>3414</v>
      </c>
      <c r="G19" s="9">
        <v>0</v>
      </c>
      <c r="H19" s="8">
        <v>61035</v>
      </c>
      <c r="I19" s="9">
        <v>0</v>
      </c>
      <c r="J19" s="9">
        <v>49</v>
      </c>
      <c r="K19" s="9">
        <v>0</v>
      </c>
      <c r="L19" s="9">
        <f t="shared" si="3"/>
        <v>49</v>
      </c>
      <c r="M19" s="9">
        <v>192</v>
      </c>
      <c r="N19" s="8">
        <f t="shared" si="4"/>
        <v>61276</v>
      </c>
      <c r="O19" s="20">
        <f t="shared" si="5"/>
        <v>1.8132212818843583</v>
      </c>
      <c r="P19" s="8">
        <v>3352</v>
      </c>
      <c r="Q19" s="8">
        <v>52802</v>
      </c>
      <c r="R19" s="8">
        <v>16772</v>
      </c>
      <c r="S19" s="41">
        <f t="shared" si="6"/>
        <v>1.5624667100668759</v>
      </c>
      <c r="T19" s="8">
        <v>33794</v>
      </c>
    </row>
    <row r="20" spans="1:20">
      <c r="A20" s="1" t="s">
        <v>24</v>
      </c>
      <c r="B20" s="8">
        <v>44568</v>
      </c>
      <c r="C20" s="9">
        <v>0</v>
      </c>
      <c r="D20" s="9">
        <v>319</v>
      </c>
      <c r="E20" s="9">
        <v>0</v>
      </c>
      <c r="F20" s="8">
        <v>1511</v>
      </c>
      <c r="G20" s="9">
        <v>0</v>
      </c>
      <c r="H20" s="8">
        <v>46398</v>
      </c>
      <c r="I20" s="9">
        <v>4</v>
      </c>
      <c r="J20" s="9">
        <v>49</v>
      </c>
      <c r="K20" s="9">
        <v>0</v>
      </c>
      <c r="L20" s="9">
        <f t="shared" si="3"/>
        <v>53</v>
      </c>
      <c r="M20" s="9">
        <v>51</v>
      </c>
      <c r="N20" s="8">
        <f t="shared" si="4"/>
        <v>46502</v>
      </c>
      <c r="O20" s="20">
        <f t="shared" si="5"/>
        <v>2.1227974071030768</v>
      </c>
      <c r="P20" s="8">
        <v>2278</v>
      </c>
      <c r="Q20" s="8">
        <v>54271</v>
      </c>
      <c r="R20" s="8">
        <v>17421</v>
      </c>
      <c r="S20" s="41">
        <f t="shared" si="6"/>
        <v>2.4774491007030037</v>
      </c>
      <c r="T20" s="8">
        <v>21906</v>
      </c>
    </row>
    <row r="21" spans="1:20">
      <c r="A21" s="1" t="s">
        <v>26</v>
      </c>
      <c r="B21" s="8">
        <v>73880</v>
      </c>
      <c r="C21" s="9">
        <v>0</v>
      </c>
      <c r="D21" s="8">
        <v>1053</v>
      </c>
      <c r="E21" s="9">
        <v>0</v>
      </c>
      <c r="F21" s="9">
        <v>10</v>
      </c>
      <c r="G21" s="9">
        <v>0</v>
      </c>
      <c r="H21" s="8">
        <v>74943</v>
      </c>
      <c r="I21" s="9">
        <v>0</v>
      </c>
      <c r="J21" s="9">
        <v>49</v>
      </c>
      <c r="K21" s="9">
        <v>0</v>
      </c>
      <c r="L21" s="9">
        <f t="shared" si="3"/>
        <v>49</v>
      </c>
      <c r="M21" s="9">
        <v>100</v>
      </c>
      <c r="N21" s="8">
        <f t="shared" si="4"/>
        <v>75092</v>
      </c>
      <c r="O21" s="20">
        <f t="shared" si="5"/>
        <v>2.3236067704304237</v>
      </c>
      <c r="P21" s="8">
        <v>4467</v>
      </c>
      <c r="Q21" s="8">
        <v>43841</v>
      </c>
      <c r="R21" s="8">
        <v>9817</v>
      </c>
      <c r="S21" s="41">
        <f t="shared" si="6"/>
        <v>1.3565925054924652</v>
      </c>
      <c r="T21" s="8">
        <v>32317</v>
      </c>
    </row>
    <row r="22" spans="1:20">
      <c r="A22" s="1" t="s">
        <v>33</v>
      </c>
      <c r="B22" s="8">
        <v>49580</v>
      </c>
      <c r="C22" s="9">
        <v>0</v>
      </c>
      <c r="D22" s="9">
        <v>600</v>
      </c>
      <c r="E22" s="9">
        <v>0</v>
      </c>
      <c r="F22" s="9">
        <v>790</v>
      </c>
      <c r="G22" s="9">
        <v>0</v>
      </c>
      <c r="H22" s="8">
        <v>50970</v>
      </c>
      <c r="I22" s="9">
        <v>0</v>
      </c>
      <c r="J22" s="9">
        <v>49</v>
      </c>
      <c r="K22" s="9">
        <v>0</v>
      </c>
      <c r="L22" s="9">
        <f t="shared" si="3"/>
        <v>49</v>
      </c>
      <c r="M22" s="9">
        <v>0</v>
      </c>
      <c r="N22" s="8">
        <f t="shared" si="4"/>
        <v>51019</v>
      </c>
      <c r="O22" s="20">
        <f t="shared" si="5"/>
        <v>1.58562282446544</v>
      </c>
      <c r="P22" s="9">
        <v>67</v>
      </c>
      <c r="Q22" s="8">
        <v>31526</v>
      </c>
      <c r="R22" s="8">
        <v>7431</v>
      </c>
      <c r="S22" s="41">
        <f t="shared" si="6"/>
        <v>0.97979860765788163</v>
      </c>
      <c r="T22" s="8">
        <v>32176</v>
      </c>
    </row>
    <row r="23" spans="1:20">
      <c r="A23" s="1" t="s">
        <v>41</v>
      </c>
      <c r="B23" s="8">
        <v>31196</v>
      </c>
      <c r="C23" s="9">
        <v>0</v>
      </c>
      <c r="D23" s="9">
        <v>908</v>
      </c>
      <c r="E23" s="9">
        <v>0</v>
      </c>
      <c r="F23" s="9">
        <v>166</v>
      </c>
      <c r="G23" s="9">
        <v>0</v>
      </c>
      <c r="H23" s="8">
        <v>32270</v>
      </c>
      <c r="I23" s="9">
        <v>0</v>
      </c>
      <c r="J23" s="9">
        <v>49</v>
      </c>
      <c r="K23" s="9">
        <v>0</v>
      </c>
      <c r="L23" s="9">
        <f t="shared" si="3"/>
        <v>49</v>
      </c>
      <c r="M23" s="9">
        <v>93</v>
      </c>
      <c r="N23" s="8">
        <f t="shared" si="4"/>
        <v>32412</v>
      </c>
      <c r="O23" s="20">
        <f t="shared" si="5"/>
        <v>0.87260391987938835</v>
      </c>
      <c r="P23" s="8">
        <v>4967</v>
      </c>
      <c r="Q23" s="8">
        <v>17597</v>
      </c>
      <c r="R23" s="8">
        <v>2908</v>
      </c>
      <c r="S23" s="41">
        <f t="shared" si="6"/>
        <v>0.47375080766745636</v>
      </c>
      <c r="T23" s="8">
        <v>37144</v>
      </c>
    </row>
    <row r="24" spans="1:20">
      <c r="A24" s="1" t="s">
        <v>45</v>
      </c>
      <c r="B24" s="8">
        <v>31702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8">
        <v>31702</v>
      </c>
      <c r="I24" s="9">
        <v>1</v>
      </c>
      <c r="J24" s="9">
        <v>49</v>
      </c>
      <c r="K24" s="9">
        <v>0</v>
      </c>
      <c r="L24" s="9">
        <f t="shared" si="3"/>
        <v>50</v>
      </c>
      <c r="M24" s="9">
        <v>20</v>
      </c>
      <c r="N24" s="8">
        <f t="shared" si="4"/>
        <v>31772</v>
      </c>
      <c r="O24" s="20">
        <f t="shared" si="5"/>
        <v>1.070629464887451</v>
      </c>
      <c r="P24" s="9">
        <v>0</v>
      </c>
      <c r="Q24" s="8">
        <v>35823</v>
      </c>
      <c r="R24" s="8">
        <v>7401</v>
      </c>
      <c r="S24" s="41">
        <f t="shared" si="6"/>
        <v>1.207137080469066</v>
      </c>
      <c r="T24" s="8">
        <v>29676</v>
      </c>
    </row>
    <row r="25" spans="1:20">
      <c r="A25" s="1" t="s">
        <v>52</v>
      </c>
      <c r="B25" s="8">
        <v>55473</v>
      </c>
      <c r="C25" s="9">
        <v>0</v>
      </c>
      <c r="D25" s="8">
        <v>1139</v>
      </c>
      <c r="E25" s="9">
        <v>0</v>
      </c>
      <c r="F25" s="8">
        <v>4412</v>
      </c>
      <c r="G25" s="9">
        <v>0</v>
      </c>
      <c r="H25" s="8">
        <v>61024</v>
      </c>
      <c r="I25" s="9">
        <v>0</v>
      </c>
      <c r="J25" s="9">
        <v>49</v>
      </c>
      <c r="K25" s="9">
        <v>1</v>
      </c>
      <c r="L25" s="9">
        <f t="shared" si="3"/>
        <v>50</v>
      </c>
      <c r="M25" s="9">
        <v>140</v>
      </c>
      <c r="N25" s="8">
        <f t="shared" si="4"/>
        <v>61214</v>
      </c>
      <c r="O25" s="20">
        <f t="shared" si="5"/>
        <v>1.5467845862286798</v>
      </c>
      <c r="P25" s="8">
        <v>6099</v>
      </c>
      <c r="Q25" s="8">
        <v>121682</v>
      </c>
      <c r="R25" s="8">
        <v>14086</v>
      </c>
      <c r="S25" s="41">
        <f t="shared" si="6"/>
        <v>3.0747188881869869</v>
      </c>
      <c r="T25" s="8">
        <v>39575</v>
      </c>
    </row>
    <row r="26" spans="1:20">
      <c r="A26" s="1" t="s">
        <v>54</v>
      </c>
      <c r="B26" s="8">
        <v>62500</v>
      </c>
      <c r="C26" s="9">
        <v>0</v>
      </c>
      <c r="D26" s="9">
        <v>692</v>
      </c>
      <c r="E26" s="9">
        <v>0</v>
      </c>
      <c r="F26" s="8">
        <v>2261</v>
      </c>
      <c r="G26" s="9">
        <v>0</v>
      </c>
      <c r="H26" s="8">
        <v>65453</v>
      </c>
      <c r="I26" s="9">
        <v>3</v>
      </c>
      <c r="J26" s="9">
        <v>49</v>
      </c>
      <c r="K26" s="9">
        <v>0</v>
      </c>
      <c r="L26" s="9">
        <f t="shared" si="3"/>
        <v>52</v>
      </c>
      <c r="M26" s="9">
        <v>55</v>
      </c>
      <c r="N26" s="8">
        <f t="shared" si="4"/>
        <v>65560</v>
      </c>
      <c r="O26" s="20">
        <f t="shared" si="5"/>
        <v>2.2261460101867572</v>
      </c>
      <c r="P26" s="8">
        <v>1611</v>
      </c>
      <c r="Q26" s="8">
        <v>91819</v>
      </c>
      <c r="R26" s="8">
        <v>13490</v>
      </c>
      <c r="S26" s="41">
        <f t="shared" si="6"/>
        <v>3.117792869269949</v>
      </c>
      <c r="T26" s="8">
        <v>29450</v>
      </c>
    </row>
    <row r="27" spans="1:20">
      <c r="A27" s="1" t="s">
        <v>58</v>
      </c>
      <c r="B27" s="8">
        <v>76127</v>
      </c>
      <c r="C27" s="9">
        <v>0</v>
      </c>
      <c r="D27" s="8">
        <v>1317</v>
      </c>
      <c r="E27" s="9">
        <v>0</v>
      </c>
      <c r="F27" s="8">
        <v>2268</v>
      </c>
      <c r="G27" s="9">
        <v>0</v>
      </c>
      <c r="H27" s="8">
        <v>79712</v>
      </c>
      <c r="I27" s="9">
        <v>2</v>
      </c>
      <c r="J27" s="9">
        <v>48</v>
      </c>
      <c r="K27" s="9">
        <v>0</v>
      </c>
      <c r="L27" s="9">
        <f t="shared" si="3"/>
        <v>50</v>
      </c>
      <c r="M27" s="9">
        <v>23</v>
      </c>
      <c r="N27" s="8">
        <f t="shared" si="4"/>
        <v>79785</v>
      </c>
      <c r="O27" s="20">
        <f t="shared" si="5"/>
        <v>2.9404068696100834</v>
      </c>
      <c r="P27" s="8">
        <v>4977</v>
      </c>
      <c r="Q27" s="8">
        <v>90696</v>
      </c>
      <c r="R27" s="8">
        <v>24589</v>
      </c>
      <c r="S27" s="41">
        <f t="shared" si="6"/>
        <v>3.3425222967494657</v>
      </c>
      <c r="T27" s="8">
        <v>27134</v>
      </c>
    </row>
    <row r="28" spans="1:20">
      <c r="A28" s="1" t="s">
        <v>61</v>
      </c>
      <c r="B28" s="8">
        <v>49087</v>
      </c>
      <c r="C28" s="9">
        <v>500</v>
      </c>
      <c r="D28" s="8">
        <v>1841</v>
      </c>
      <c r="E28" s="9">
        <v>0</v>
      </c>
      <c r="F28" s="8">
        <v>4016</v>
      </c>
      <c r="G28" s="9">
        <v>0</v>
      </c>
      <c r="H28" s="8">
        <v>55444</v>
      </c>
      <c r="I28" s="9">
        <v>1</v>
      </c>
      <c r="J28" s="9">
        <v>49</v>
      </c>
      <c r="K28" s="9">
        <v>0</v>
      </c>
      <c r="L28" s="9">
        <f t="shared" si="3"/>
        <v>50</v>
      </c>
      <c r="M28" s="9">
        <v>173</v>
      </c>
      <c r="N28" s="8">
        <f t="shared" si="4"/>
        <v>55667</v>
      </c>
      <c r="O28" s="20">
        <f t="shared" si="5"/>
        <v>2.6831349110714804</v>
      </c>
      <c r="P28" s="9">
        <v>400</v>
      </c>
      <c r="Q28" s="8">
        <v>76510</v>
      </c>
      <c r="R28" s="8">
        <v>29184</v>
      </c>
      <c r="S28" s="41">
        <f t="shared" si="6"/>
        <v>3.6877620860847351</v>
      </c>
      <c r="T28" s="8">
        <v>20747</v>
      </c>
    </row>
    <row r="29" spans="1:20">
      <c r="A29" s="1" t="s">
        <v>63</v>
      </c>
      <c r="B29" s="8">
        <v>40656</v>
      </c>
      <c r="C29" s="9">
        <v>0</v>
      </c>
      <c r="D29" s="8">
        <v>1131</v>
      </c>
      <c r="E29" s="9">
        <v>0</v>
      </c>
      <c r="F29" s="8">
        <v>2644</v>
      </c>
      <c r="G29" s="9">
        <v>0</v>
      </c>
      <c r="H29" s="8">
        <v>44431</v>
      </c>
      <c r="I29" s="9">
        <v>0</v>
      </c>
      <c r="J29" s="9">
        <v>49</v>
      </c>
      <c r="K29" s="9">
        <v>0</v>
      </c>
      <c r="L29" s="9">
        <f t="shared" si="3"/>
        <v>49</v>
      </c>
      <c r="M29" s="9">
        <v>33</v>
      </c>
      <c r="N29" s="8">
        <f t="shared" si="4"/>
        <v>44513</v>
      </c>
      <c r="O29" s="20">
        <f t="shared" si="5"/>
        <v>1.5860680562978799</v>
      </c>
      <c r="P29" s="8">
        <v>6935</v>
      </c>
      <c r="Q29" s="8">
        <v>34866</v>
      </c>
      <c r="R29" s="8">
        <v>5947</v>
      </c>
      <c r="S29" s="41">
        <f t="shared" si="6"/>
        <v>1.2423303046499199</v>
      </c>
      <c r="T29" s="8">
        <v>28065</v>
      </c>
    </row>
    <row r="30" spans="1:20">
      <c r="A30" s="15"/>
      <c r="B30" s="17"/>
      <c r="C30" s="33"/>
      <c r="D30" s="17"/>
      <c r="E30" s="33"/>
      <c r="F30" s="17"/>
      <c r="G30" s="33"/>
      <c r="H30" s="17"/>
      <c r="I30" s="33"/>
      <c r="J30" s="33"/>
      <c r="K30" s="33"/>
      <c r="L30" s="311"/>
      <c r="M30" s="33"/>
      <c r="N30" s="17"/>
      <c r="O30" s="21"/>
      <c r="P30" s="17"/>
      <c r="Q30" s="17"/>
      <c r="R30" s="17"/>
      <c r="S30" s="40"/>
      <c r="T30" s="17"/>
    </row>
    <row r="31" spans="1:20">
      <c r="A31" s="7" t="s">
        <v>65</v>
      </c>
      <c r="B31" s="8"/>
      <c r="C31" s="9"/>
      <c r="D31" s="8"/>
      <c r="E31" s="9"/>
      <c r="F31" s="8"/>
      <c r="G31" s="9"/>
      <c r="I31" s="9"/>
      <c r="J31" s="9"/>
      <c r="K31" s="9"/>
      <c r="L31" s="9"/>
      <c r="M31" s="9"/>
      <c r="P31" s="8"/>
      <c r="Q31" s="8"/>
      <c r="R31" s="8"/>
      <c r="T31" s="8"/>
    </row>
    <row r="32" spans="1:20">
      <c r="A32" s="1" t="s">
        <v>20</v>
      </c>
      <c r="B32" s="8">
        <v>72757</v>
      </c>
      <c r="C32" s="9">
        <v>0</v>
      </c>
      <c r="D32" s="8">
        <v>1088</v>
      </c>
      <c r="E32" s="9">
        <v>0</v>
      </c>
      <c r="F32" s="9">
        <v>381</v>
      </c>
      <c r="G32" s="9">
        <v>0</v>
      </c>
      <c r="H32" s="8">
        <v>74226</v>
      </c>
      <c r="I32" s="9">
        <v>91</v>
      </c>
      <c r="J32" s="9">
        <v>49</v>
      </c>
      <c r="K32" s="9">
        <v>0</v>
      </c>
      <c r="L32" s="9">
        <f t="shared" si="3"/>
        <v>140</v>
      </c>
      <c r="M32" s="9">
        <v>89</v>
      </c>
      <c r="N32" s="8">
        <f t="shared" ref="N32:N40" si="7">(H32+L32+M32)</f>
        <v>74455</v>
      </c>
      <c r="O32" s="20">
        <f t="shared" ref="O32:O40" si="8">(N32/T32)</f>
        <v>1.2455042740761806</v>
      </c>
      <c r="P32" s="9">
        <v>583</v>
      </c>
      <c r="Q32" s="8">
        <v>98273</v>
      </c>
      <c r="R32" s="8">
        <v>18656</v>
      </c>
      <c r="S32" s="41">
        <f t="shared" ref="S32:S40" si="9">(Q32/T32)</f>
        <v>1.6439385068335035</v>
      </c>
      <c r="T32" s="8">
        <v>59779</v>
      </c>
    </row>
    <row r="33" spans="1:20">
      <c r="A33" s="1" t="s">
        <v>27</v>
      </c>
      <c r="B33" s="8">
        <v>82345</v>
      </c>
      <c r="C33" s="9">
        <v>0</v>
      </c>
      <c r="D33" s="8">
        <v>3494</v>
      </c>
      <c r="E33" s="9">
        <v>0</v>
      </c>
      <c r="F33" s="8">
        <v>7200</v>
      </c>
      <c r="G33" s="9">
        <v>0</v>
      </c>
      <c r="H33" s="8">
        <v>93039</v>
      </c>
      <c r="I33" s="9">
        <v>5</v>
      </c>
      <c r="J33" s="9">
        <v>49</v>
      </c>
      <c r="K33" s="9">
        <v>0</v>
      </c>
      <c r="L33" s="9">
        <f t="shared" si="3"/>
        <v>54</v>
      </c>
      <c r="M33" s="9">
        <v>207</v>
      </c>
      <c r="N33" s="8">
        <f t="shared" si="7"/>
        <v>93300</v>
      </c>
      <c r="O33" s="20">
        <f t="shared" si="8"/>
        <v>2.1238817182271394</v>
      </c>
      <c r="P33" s="8">
        <v>3877</v>
      </c>
      <c r="Q33" s="8">
        <v>242823</v>
      </c>
      <c r="R33" s="8">
        <v>42451</v>
      </c>
      <c r="S33" s="41">
        <f t="shared" si="9"/>
        <v>5.5276241207402856</v>
      </c>
      <c r="T33" s="8">
        <v>43929</v>
      </c>
    </row>
    <row r="34" spans="1:20">
      <c r="A34" s="1" t="s">
        <v>34</v>
      </c>
      <c r="B34" s="8">
        <v>54972</v>
      </c>
      <c r="C34" s="9">
        <v>100</v>
      </c>
      <c r="D34" s="8">
        <v>2598</v>
      </c>
      <c r="E34" s="9">
        <v>0</v>
      </c>
      <c r="F34" s="8">
        <v>4351</v>
      </c>
      <c r="G34" s="9">
        <v>0</v>
      </c>
      <c r="H34" s="8">
        <v>62021</v>
      </c>
      <c r="I34" s="9">
        <v>0</v>
      </c>
      <c r="J34" s="9">
        <v>49</v>
      </c>
      <c r="K34" s="9">
        <v>0</v>
      </c>
      <c r="L34" s="9">
        <f t="shared" si="3"/>
        <v>49</v>
      </c>
      <c r="M34" s="9">
        <v>147</v>
      </c>
      <c r="N34" s="8">
        <f t="shared" si="7"/>
        <v>62217</v>
      </c>
      <c r="O34" s="20">
        <f t="shared" si="8"/>
        <v>1.4752104327208062</v>
      </c>
      <c r="P34" s="8">
        <v>8661</v>
      </c>
      <c r="Q34" s="8">
        <v>171174</v>
      </c>
      <c r="R34" s="8">
        <v>59555</v>
      </c>
      <c r="S34" s="41">
        <f t="shared" si="9"/>
        <v>4.0586603438055722</v>
      </c>
      <c r="T34" s="8">
        <v>42175</v>
      </c>
    </row>
    <row r="35" spans="1:20">
      <c r="A35" s="1" t="s">
        <v>37</v>
      </c>
      <c r="B35" s="8">
        <v>86258</v>
      </c>
      <c r="C35" s="9">
        <v>0</v>
      </c>
      <c r="D35" s="8">
        <v>3626</v>
      </c>
      <c r="E35" s="9">
        <v>0</v>
      </c>
      <c r="F35" s="8">
        <v>5505</v>
      </c>
      <c r="G35" s="9">
        <v>0</v>
      </c>
      <c r="H35" s="8">
        <v>95389</v>
      </c>
      <c r="I35" s="9">
        <v>13</v>
      </c>
      <c r="J35" s="9">
        <v>49</v>
      </c>
      <c r="K35" s="9">
        <v>10</v>
      </c>
      <c r="L35" s="9">
        <f t="shared" si="3"/>
        <v>72</v>
      </c>
      <c r="M35" s="9">
        <v>390</v>
      </c>
      <c r="N35" s="8">
        <f t="shared" si="7"/>
        <v>95851</v>
      </c>
      <c r="O35" s="20">
        <f t="shared" si="8"/>
        <v>1.7221423694706961</v>
      </c>
      <c r="P35" s="8">
        <v>2105</v>
      </c>
      <c r="Q35" s="8">
        <v>174428</v>
      </c>
      <c r="R35" s="8">
        <v>41241</v>
      </c>
      <c r="S35" s="41">
        <f t="shared" si="9"/>
        <v>3.1339250422221423</v>
      </c>
      <c r="T35" s="8">
        <v>55658</v>
      </c>
    </row>
    <row r="36" spans="1:20">
      <c r="A36" s="1" t="s">
        <v>44</v>
      </c>
      <c r="B36" s="8">
        <v>65637</v>
      </c>
      <c r="C36" s="9">
        <v>0</v>
      </c>
      <c r="D36" s="9">
        <v>946</v>
      </c>
      <c r="E36" s="9">
        <v>0</v>
      </c>
      <c r="F36" s="8">
        <v>1121</v>
      </c>
      <c r="G36" s="9">
        <v>0</v>
      </c>
      <c r="H36" s="8">
        <v>67704</v>
      </c>
      <c r="I36" s="9">
        <v>4</v>
      </c>
      <c r="J36" s="9">
        <v>49</v>
      </c>
      <c r="K36" s="9">
        <v>7</v>
      </c>
      <c r="L36" s="9">
        <f t="shared" si="3"/>
        <v>60</v>
      </c>
      <c r="M36" s="9">
        <v>82</v>
      </c>
      <c r="N36" s="8">
        <f t="shared" si="7"/>
        <v>67846</v>
      </c>
      <c r="O36" s="20">
        <f t="shared" si="8"/>
        <v>1.2133557479075756</v>
      </c>
      <c r="P36" s="8">
        <v>2378</v>
      </c>
      <c r="Q36" s="8">
        <v>52105</v>
      </c>
      <c r="R36" s="8">
        <v>15122</v>
      </c>
      <c r="S36" s="41">
        <f t="shared" si="9"/>
        <v>0.93184419486372416</v>
      </c>
      <c r="T36" s="8">
        <v>55916</v>
      </c>
    </row>
    <row r="37" spans="1:20">
      <c r="A37" s="1" t="s">
        <v>48</v>
      </c>
      <c r="B37" s="8">
        <v>107748</v>
      </c>
      <c r="C37" s="9">
        <v>0</v>
      </c>
      <c r="D37" s="8">
        <v>1255</v>
      </c>
      <c r="E37" s="9">
        <v>0</v>
      </c>
      <c r="F37" s="8">
        <v>1255</v>
      </c>
      <c r="G37" s="9">
        <v>0</v>
      </c>
      <c r="H37" s="8">
        <v>110258</v>
      </c>
      <c r="I37" s="9">
        <v>1</v>
      </c>
      <c r="J37" s="9">
        <v>49</v>
      </c>
      <c r="K37" s="9">
        <v>0</v>
      </c>
      <c r="L37" s="9">
        <f t="shared" si="3"/>
        <v>50</v>
      </c>
      <c r="M37" s="9">
        <v>50</v>
      </c>
      <c r="N37" s="8">
        <f t="shared" si="7"/>
        <v>110358</v>
      </c>
      <c r="O37" s="20">
        <f t="shared" si="8"/>
        <v>1.9765375935809721</v>
      </c>
      <c r="P37" s="8">
        <v>2556</v>
      </c>
      <c r="Q37" s="8">
        <v>135057</v>
      </c>
      <c r="R37" s="8">
        <v>38502</v>
      </c>
      <c r="S37" s="41">
        <f t="shared" si="9"/>
        <v>2.4189024608661387</v>
      </c>
      <c r="T37" s="8">
        <v>55834</v>
      </c>
    </row>
    <row r="38" spans="1:20">
      <c r="A38" s="1" t="s">
        <v>382</v>
      </c>
      <c r="B38" s="8">
        <v>79254</v>
      </c>
      <c r="C38" s="9">
        <v>1593</v>
      </c>
      <c r="D38" s="9">
        <v>4999</v>
      </c>
      <c r="E38" s="9">
        <v>0</v>
      </c>
      <c r="F38" s="9">
        <v>2226</v>
      </c>
      <c r="G38" s="9">
        <v>0</v>
      </c>
      <c r="H38" s="8">
        <v>88072</v>
      </c>
      <c r="I38" s="9">
        <v>2</v>
      </c>
      <c r="J38" s="9">
        <v>49</v>
      </c>
      <c r="K38" s="9">
        <v>0</v>
      </c>
      <c r="L38" s="9">
        <f t="shared" si="3"/>
        <v>51</v>
      </c>
      <c r="M38" s="9">
        <v>48</v>
      </c>
      <c r="N38" s="8">
        <f t="shared" si="7"/>
        <v>88171</v>
      </c>
      <c r="O38" s="20">
        <f t="shared" si="8"/>
        <v>1.8495731157307378</v>
      </c>
      <c r="P38" s="9">
        <v>0</v>
      </c>
      <c r="Q38" s="8">
        <v>115096</v>
      </c>
      <c r="R38" s="8">
        <v>45982</v>
      </c>
      <c r="S38" s="41">
        <f t="shared" si="9"/>
        <v>2.4143819093369134</v>
      </c>
      <c r="T38" s="8">
        <v>47671</v>
      </c>
    </row>
    <row r="39" spans="1:20">
      <c r="A39" s="1" t="s">
        <v>59</v>
      </c>
      <c r="B39" s="8">
        <v>138211</v>
      </c>
      <c r="C39" s="9">
        <v>0</v>
      </c>
      <c r="D39" s="8">
        <v>9347</v>
      </c>
      <c r="E39" s="9">
        <v>0</v>
      </c>
      <c r="F39" s="8">
        <v>16211</v>
      </c>
      <c r="G39" s="9">
        <v>0</v>
      </c>
      <c r="H39" s="8">
        <v>163769</v>
      </c>
      <c r="I39" s="9">
        <v>1</v>
      </c>
      <c r="J39" s="9">
        <v>49</v>
      </c>
      <c r="K39" s="9">
        <v>0</v>
      </c>
      <c r="L39" s="9">
        <f t="shared" si="3"/>
        <v>50</v>
      </c>
      <c r="M39" s="9">
        <v>114</v>
      </c>
      <c r="N39" s="8">
        <f t="shared" si="7"/>
        <v>163933</v>
      </c>
      <c r="O39" s="20">
        <f t="shared" si="8"/>
        <v>3.3611424353638282</v>
      </c>
      <c r="P39" s="8">
        <v>7524</v>
      </c>
      <c r="Q39" s="8">
        <v>235101</v>
      </c>
      <c r="R39" s="8">
        <v>32711</v>
      </c>
      <c r="S39" s="41">
        <f t="shared" si="9"/>
        <v>4.8203104176491092</v>
      </c>
      <c r="T39" s="8">
        <v>48773</v>
      </c>
    </row>
    <row r="40" spans="1:20">
      <c r="A40" s="1" t="s">
        <v>60</v>
      </c>
      <c r="B40" s="8">
        <v>148991</v>
      </c>
      <c r="C40" s="9">
        <v>0</v>
      </c>
      <c r="D40" s="8">
        <v>5456</v>
      </c>
      <c r="E40" s="9">
        <v>0</v>
      </c>
      <c r="F40" s="8">
        <v>2266</v>
      </c>
      <c r="G40" s="9">
        <v>0</v>
      </c>
      <c r="H40" s="8">
        <v>156713</v>
      </c>
      <c r="I40" s="9">
        <v>3</v>
      </c>
      <c r="J40" s="9">
        <v>49</v>
      </c>
      <c r="K40" s="9">
        <v>0</v>
      </c>
      <c r="L40" s="9">
        <f t="shared" si="3"/>
        <v>52</v>
      </c>
      <c r="M40" s="9">
        <v>148</v>
      </c>
      <c r="N40" s="8">
        <f t="shared" si="7"/>
        <v>156913</v>
      </c>
      <c r="O40" s="20">
        <f t="shared" si="8"/>
        <v>3.0684827033263584</v>
      </c>
      <c r="P40" s="8">
        <v>3194</v>
      </c>
      <c r="Q40" s="8">
        <v>86042</v>
      </c>
      <c r="R40" s="8">
        <v>24298</v>
      </c>
      <c r="S40" s="41">
        <f t="shared" si="9"/>
        <v>1.6825781723605218</v>
      </c>
      <c r="T40" s="8">
        <v>51137</v>
      </c>
    </row>
    <row r="41" spans="1:20">
      <c r="A41" s="15"/>
      <c r="B41" s="15"/>
      <c r="C41" s="15"/>
      <c r="D41" s="15"/>
      <c r="E41" s="15"/>
      <c r="F41" s="15"/>
      <c r="G41" s="15"/>
      <c r="H41" s="17"/>
      <c r="I41" s="15"/>
      <c r="J41" s="15"/>
      <c r="K41" s="15"/>
      <c r="L41" s="311"/>
      <c r="M41" s="15"/>
      <c r="N41" s="17"/>
      <c r="O41" s="21"/>
      <c r="P41" s="15"/>
      <c r="Q41" s="15"/>
      <c r="R41" s="15"/>
      <c r="S41" s="40"/>
      <c r="T41" s="15"/>
    </row>
    <row r="42" spans="1:20">
      <c r="A42" s="7" t="s">
        <v>66</v>
      </c>
      <c r="L42" s="9"/>
    </row>
    <row r="43" spans="1:20">
      <c r="A43" s="1" t="s">
        <v>22</v>
      </c>
      <c r="B43" s="8">
        <v>145485</v>
      </c>
      <c r="C43" s="9">
        <v>0</v>
      </c>
      <c r="D43" s="8">
        <v>4457</v>
      </c>
      <c r="E43" s="9">
        <v>0</v>
      </c>
      <c r="F43" s="8">
        <v>7895</v>
      </c>
      <c r="G43" s="9">
        <v>0</v>
      </c>
      <c r="H43" s="8">
        <v>157837</v>
      </c>
      <c r="I43" s="9">
        <v>1</v>
      </c>
      <c r="J43" s="9">
        <v>49</v>
      </c>
      <c r="K43" s="9">
        <v>0</v>
      </c>
      <c r="L43" s="9">
        <f t="shared" si="3"/>
        <v>50</v>
      </c>
      <c r="M43" s="9">
        <v>254</v>
      </c>
      <c r="N43" s="8">
        <f t="shared" ref="N43:N48" si="10">(H43+L43+M43)</f>
        <v>158141</v>
      </c>
      <c r="O43" s="20">
        <f t="shared" ref="O43:O48" si="11">(N43/T43)</f>
        <v>2.5379307024441911</v>
      </c>
      <c r="P43" s="8">
        <v>2984</v>
      </c>
      <c r="Q43" s="8">
        <v>134043</v>
      </c>
      <c r="R43" s="8">
        <v>34896</v>
      </c>
      <c r="S43" s="41">
        <f t="shared" ref="S43:S48" si="12">(Q43/T43)</f>
        <v>2.1511932082617835</v>
      </c>
      <c r="T43" s="8">
        <v>62311</v>
      </c>
    </row>
    <row r="44" spans="1:20">
      <c r="A44" s="1" t="s">
        <v>35</v>
      </c>
      <c r="B44" s="8">
        <v>58990</v>
      </c>
      <c r="C44" s="9">
        <v>0</v>
      </c>
      <c r="D44" s="8">
        <v>2736</v>
      </c>
      <c r="E44" s="9">
        <v>0</v>
      </c>
      <c r="F44" s="8">
        <v>3630</v>
      </c>
      <c r="G44" s="9">
        <v>0</v>
      </c>
      <c r="H44" s="8">
        <v>65356</v>
      </c>
      <c r="I44" s="9">
        <v>25</v>
      </c>
      <c r="J44" s="9">
        <v>49</v>
      </c>
      <c r="K44" s="9">
        <v>0</v>
      </c>
      <c r="L44" s="9">
        <f t="shared" si="3"/>
        <v>74</v>
      </c>
      <c r="M44" s="9">
        <v>59</v>
      </c>
      <c r="N44" s="8">
        <f t="shared" si="10"/>
        <v>65489</v>
      </c>
      <c r="O44" s="20">
        <f t="shared" si="11"/>
        <v>0.96647038857159728</v>
      </c>
      <c r="P44" s="8">
        <v>6191</v>
      </c>
      <c r="Q44" s="8">
        <v>119603</v>
      </c>
      <c r="R44" s="8">
        <v>33038</v>
      </c>
      <c r="S44" s="41">
        <f t="shared" si="12"/>
        <v>1.7650713537285458</v>
      </c>
      <c r="T44" s="8">
        <v>67761</v>
      </c>
    </row>
    <row r="45" spans="1:20">
      <c r="A45" s="1" t="s">
        <v>49</v>
      </c>
      <c r="B45" s="8">
        <v>134556</v>
      </c>
      <c r="C45" s="9">
        <v>0</v>
      </c>
      <c r="D45" s="8">
        <v>2524</v>
      </c>
      <c r="E45" s="9">
        <v>0</v>
      </c>
      <c r="F45" s="8">
        <v>8916</v>
      </c>
      <c r="G45" s="9">
        <v>0</v>
      </c>
      <c r="H45" s="8">
        <v>145996</v>
      </c>
      <c r="I45" s="9">
        <v>0</v>
      </c>
      <c r="J45" s="9">
        <v>49</v>
      </c>
      <c r="K45" s="9">
        <v>3</v>
      </c>
      <c r="L45" s="9">
        <f t="shared" si="3"/>
        <v>52</v>
      </c>
      <c r="M45" s="9">
        <v>228</v>
      </c>
      <c r="N45" s="8">
        <f t="shared" si="10"/>
        <v>146276</v>
      </c>
      <c r="O45" s="20">
        <f t="shared" si="11"/>
        <v>2.1206181681115717</v>
      </c>
      <c r="P45" s="9">
        <v>0</v>
      </c>
      <c r="Q45" s="8">
        <v>153036</v>
      </c>
      <c r="R45" s="8">
        <v>25514</v>
      </c>
      <c r="S45" s="41">
        <f t="shared" si="12"/>
        <v>2.2186204297022241</v>
      </c>
      <c r="T45" s="8">
        <v>68978</v>
      </c>
    </row>
    <row r="46" spans="1:20">
      <c r="A46" s="1" t="s">
        <v>50</v>
      </c>
      <c r="B46" s="8">
        <v>100561</v>
      </c>
      <c r="C46" s="9">
        <v>0</v>
      </c>
      <c r="D46" s="9">
        <v>855</v>
      </c>
      <c r="E46" s="9">
        <v>0</v>
      </c>
      <c r="F46" s="9">
        <v>102</v>
      </c>
      <c r="G46" s="9">
        <v>0</v>
      </c>
      <c r="H46" s="8">
        <v>101518</v>
      </c>
      <c r="I46" s="9">
        <v>3</v>
      </c>
      <c r="J46" s="9">
        <v>49</v>
      </c>
      <c r="K46" s="9">
        <v>0</v>
      </c>
      <c r="L46" s="9">
        <f t="shared" si="3"/>
        <v>52</v>
      </c>
      <c r="M46" s="9">
        <v>245</v>
      </c>
      <c r="N46" s="8">
        <f t="shared" si="10"/>
        <v>101815</v>
      </c>
      <c r="O46" s="20">
        <f t="shared" si="11"/>
        <v>1.5907599525029685</v>
      </c>
      <c r="P46" s="8">
        <v>1213</v>
      </c>
      <c r="Q46" s="8">
        <v>49797</v>
      </c>
      <c r="R46" s="8">
        <v>10633</v>
      </c>
      <c r="S46" s="41">
        <f t="shared" si="12"/>
        <v>0.77802949815636524</v>
      </c>
      <c r="T46" s="8">
        <v>64004</v>
      </c>
    </row>
    <row r="47" spans="1:20">
      <c r="A47" s="1" t="s">
        <v>91</v>
      </c>
      <c r="B47" s="8">
        <v>152521</v>
      </c>
      <c r="C47" s="9">
        <v>0</v>
      </c>
      <c r="D47" s="8">
        <v>3757</v>
      </c>
      <c r="E47" s="9">
        <v>0</v>
      </c>
      <c r="F47" s="8">
        <v>6633</v>
      </c>
      <c r="G47" s="9">
        <v>0</v>
      </c>
      <c r="H47" s="8">
        <v>162911</v>
      </c>
      <c r="I47" s="9">
        <v>33</v>
      </c>
      <c r="J47" s="9">
        <v>49</v>
      </c>
      <c r="K47" s="9">
        <v>0</v>
      </c>
      <c r="L47" s="9">
        <f t="shared" si="3"/>
        <v>82</v>
      </c>
      <c r="M47" s="9">
        <v>276</v>
      </c>
      <c r="N47" s="8">
        <f t="shared" si="10"/>
        <v>163269</v>
      </c>
      <c r="O47" s="20">
        <f t="shared" si="11"/>
        <v>2.1788373768916647</v>
      </c>
      <c r="P47" s="8">
        <v>14588</v>
      </c>
      <c r="Q47" s="8">
        <v>408556</v>
      </c>
      <c r="R47" s="8">
        <v>132739</v>
      </c>
      <c r="S47" s="41">
        <f t="shared" si="12"/>
        <v>5.4522112792590809</v>
      </c>
      <c r="T47" s="8">
        <v>74934</v>
      </c>
    </row>
    <row r="48" spans="1:20">
      <c r="A48" s="1" t="s">
        <v>57</v>
      </c>
      <c r="B48" s="8">
        <v>133468</v>
      </c>
      <c r="C48" s="9">
        <v>0</v>
      </c>
      <c r="D48" s="8">
        <v>13491</v>
      </c>
      <c r="E48" s="9">
        <v>0</v>
      </c>
      <c r="F48" s="9">
        <v>0</v>
      </c>
      <c r="G48" s="9">
        <v>0</v>
      </c>
      <c r="H48" s="8">
        <v>146959</v>
      </c>
      <c r="I48" s="9">
        <v>2</v>
      </c>
      <c r="J48" s="9">
        <v>49</v>
      </c>
      <c r="K48" s="9">
        <v>0</v>
      </c>
      <c r="L48" s="9">
        <f t="shared" si="3"/>
        <v>51</v>
      </c>
      <c r="M48" s="9">
        <v>34</v>
      </c>
      <c r="N48" s="8">
        <f t="shared" si="10"/>
        <v>147044</v>
      </c>
      <c r="O48" s="20">
        <f t="shared" si="11"/>
        <v>1.924080446985855</v>
      </c>
      <c r="P48" s="9">
        <v>133</v>
      </c>
      <c r="Q48" s="8">
        <v>120307</v>
      </c>
      <c r="R48" s="8">
        <v>30300</v>
      </c>
      <c r="S48" s="41">
        <f t="shared" si="12"/>
        <v>1.5742250369653115</v>
      </c>
      <c r="T48" s="8">
        <v>76423</v>
      </c>
    </row>
    <row r="49" spans="1:20">
      <c r="A49" s="15"/>
      <c r="B49" s="17"/>
      <c r="C49" s="33"/>
      <c r="D49" s="17"/>
      <c r="E49" s="33"/>
      <c r="F49" s="33"/>
      <c r="G49" s="33"/>
      <c r="H49" s="17"/>
      <c r="I49" s="33"/>
      <c r="J49" s="33"/>
      <c r="K49" s="33"/>
      <c r="L49" s="311"/>
      <c r="M49" s="33"/>
      <c r="N49" s="17"/>
      <c r="O49" s="21"/>
      <c r="P49" s="33"/>
      <c r="Q49" s="17"/>
      <c r="R49" s="17"/>
      <c r="S49" s="40"/>
      <c r="T49" s="15"/>
    </row>
    <row r="50" spans="1:20">
      <c r="A50" s="7" t="s">
        <v>67</v>
      </c>
      <c r="B50" s="8"/>
      <c r="C50" s="9"/>
      <c r="D50" s="8"/>
      <c r="E50" s="9"/>
      <c r="F50" s="9"/>
      <c r="G50" s="9"/>
      <c r="I50" s="9"/>
      <c r="J50" s="9"/>
      <c r="K50" s="9"/>
      <c r="L50" s="9"/>
      <c r="M50" s="9"/>
      <c r="P50" s="9"/>
      <c r="Q50" s="8"/>
      <c r="R50" s="8"/>
    </row>
    <row r="51" spans="1:20">
      <c r="A51" s="1" t="s">
        <v>36</v>
      </c>
      <c r="B51" s="8">
        <v>164340</v>
      </c>
      <c r="C51" s="9">
        <v>0</v>
      </c>
      <c r="D51" s="8">
        <v>7125</v>
      </c>
      <c r="E51" s="9">
        <v>0</v>
      </c>
      <c r="F51" s="8">
        <v>7591</v>
      </c>
      <c r="G51" s="9">
        <v>0</v>
      </c>
      <c r="H51" s="8">
        <v>179056</v>
      </c>
      <c r="I51" s="9">
        <v>26</v>
      </c>
      <c r="J51" s="9">
        <v>49</v>
      </c>
      <c r="K51" s="9">
        <v>0</v>
      </c>
      <c r="L51" s="9">
        <f t="shared" si="3"/>
        <v>75</v>
      </c>
      <c r="M51" s="9">
        <v>157</v>
      </c>
      <c r="N51" s="8">
        <f>(H51+L51+M51)</f>
        <v>179288</v>
      </c>
      <c r="O51" s="20">
        <f>(N51/T51)</f>
        <v>1.6864482508865499</v>
      </c>
      <c r="P51" s="8">
        <v>6650</v>
      </c>
      <c r="Q51" s="8">
        <v>219660</v>
      </c>
      <c r="R51" s="8">
        <v>62441</v>
      </c>
      <c r="S51" s="41">
        <f>(Q51/T51)</f>
        <v>2.0662019922679686</v>
      </c>
      <c r="T51" s="8">
        <v>106311</v>
      </c>
    </row>
    <row r="52" spans="1:20">
      <c r="A52" s="1" t="s">
        <v>39</v>
      </c>
      <c r="B52" s="8">
        <v>175655</v>
      </c>
      <c r="C52" s="9">
        <v>0</v>
      </c>
      <c r="D52" s="8">
        <v>5879</v>
      </c>
      <c r="E52" s="9">
        <v>571</v>
      </c>
      <c r="F52" s="8">
        <v>7223</v>
      </c>
      <c r="G52" s="9">
        <v>0</v>
      </c>
      <c r="H52" s="8">
        <v>189328</v>
      </c>
      <c r="I52" s="9">
        <v>3</v>
      </c>
      <c r="J52" s="9">
        <v>49</v>
      </c>
      <c r="K52" s="9">
        <v>0</v>
      </c>
      <c r="L52" s="9">
        <f t="shared" si="3"/>
        <v>52</v>
      </c>
      <c r="M52" s="9">
        <v>224</v>
      </c>
      <c r="N52" s="8">
        <f>(H52+L52+M52)</f>
        <v>189604</v>
      </c>
      <c r="O52" s="20">
        <f>(N52/T52)</f>
        <v>1.991575895717572</v>
      </c>
      <c r="P52" s="8">
        <v>16370</v>
      </c>
      <c r="Q52" s="8">
        <v>312172</v>
      </c>
      <c r="R52" s="8">
        <v>132531</v>
      </c>
      <c r="S52" s="41">
        <f>(Q52/T52)</f>
        <v>3.279014316775732</v>
      </c>
      <c r="T52" s="8">
        <v>95203</v>
      </c>
    </row>
    <row r="53" spans="1:20">
      <c r="A53" s="1" t="s">
        <v>42</v>
      </c>
      <c r="B53" s="8">
        <v>118406</v>
      </c>
      <c r="C53" s="9">
        <v>0</v>
      </c>
      <c r="D53" s="8">
        <v>3713</v>
      </c>
      <c r="E53" s="9">
        <v>0</v>
      </c>
      <c r="F53" s="8">
        <v>3724</v>
      </c>
      <c r="G53" s="9">
        <v>0</v>
      </c>
      <c r="H53" s="8">
        <v>125843</v>
      </c>
      <c r="I53" s="9">
        <v>0</v>
      </c>
      <c r="J53" s="9">
        <v>49</v>
      </c>
      <c r="K53" s="9">
        <v>0</v>
      </c>
      <c r="L53" s="9">
        <f t="shared" si="3"/>
        <v>49</v>
      </c>
      <c r="M53" s="9">
        <v>212</v>
      </c>
      <c r="N53" s="8">
        <f>(H53+L53+M53)</f>
        <v>126104</v>
      </c>
      <c r="O53" s="20">
        <f>(N53/T53)</f>
        <v>1.5711740446792339</v>
      </c>
      <c r="P53" s="8">
        <v>2090</v>
      </c>
      <c r="Q53" s="8">
        <v>116848</v>
      </c>
      <c r="R53" s="8">
        <v>39853</v>
      </c>
      <c r="S53" s="41">
        <f>(Q53/T53)</f>
        <v>1.4558502884339841</v>
      </c>
      <c r="T53" s="8">
        <v>80261</v>
      </c>
    </row>
    <row r="54" spans="1:20">
      <c r="A54" s="1" t="s">
        <v>43</v>
      </c>
      <c r="B54" s="8">
        <v>304292</v>
      </c>
      <c r="C54" s="9">
        <v>0</v>
      </c>
      <c r="D54" s="8">
        <v>4575</v>
      </c>
      <c r="E54" s="9">
        <v>0</v>
      </c>
      <c r="F54" s="8">
        <v>7315</v>
      </c>
      <c r="G54" s="9">
        <v>0</v>
      </c>
      <c r="H54" s="8">
        <v>316182</v>
      </c>
      <c r="I54" s="9">
        <v>10</v>
      </c>
      <c r="J54" s="9">
        <v>49</v>
      </c>
      <c r="K54" s="9">
        <v>0</v>
      </c>
      <c r="L54" s="9">
        <f t="shared" si="3"/>
        <v>59</v>
      </c>
      <c r="M54" s="9">
        <v>338</v>
      </c>
      <c r="N54" s="8">
        <f>(H54+L54+M54)</f>
        <v>316579</v>
      </c>
      <c r="O54" s="20">
        <f>(N54/T54)</f>
        <v>3.4154601359369945</v>
      </c>
      <c r="P54" s="8">
        <v>16793</v>
      </c>
      <c r="Q54" s="8">
        <v>322441</v>
      </c>
      <c r="R54" s="8">
        <v>94330</v>
      </c>
      <c r="S54" s="41">
        <f>(Q54/T54)</f>
        <v>3.4787032042291508</v>
      </c>
      <c r="T54" s="8">
        <v>92690</v>
      </c>
    </row>
    <row r="55" spans="1:20">
      <c r="A55" s="1" t="s">
        <v>46</v>
      </c>
      <c r="B55" s="8">
        <v>216274</v>
      </c>
      <c r="C55" s="9">
        <v>0</v>
      </c>
      <c r="D55" s="8">
        <v>3853</v>
      </c>
      <c r="E55" s="9">
        <v>0</v>
      </c>
      <c r="F55" s="8">
        <v>10794</v>
      </c>
      <c r="G55" s="9">
        <v>0</v>
      </c>
      <c r="H55" s="8">
        <v>230921</v>
      </c>
      <c r="I55" s="9">
        <v>2</v>
      </c>
      <c r="J55" s="9">
        <v>49</v>
      </c>
      <c r="K55" s="9">
        <v>0</v>
      </c>
      <c r="L55" s="9">
        <f t="shared" si="3"/>
        <v>51</v>
      </c>
      <c r="M55" s="9">
        <v>203</v>
      </c>
      <c r="N55" s="8">
        <f>(H55+L55+M55)</f>
        <v>231175</v>
      </c>
      <c r="O55" s="20">
        <f>(N55/T55)</f>
        <v>2.2194646594596672</v>
      </c>
      <c r="P55" s="8">
        <v>7687</v>
      </c>
      <c r="Q55" s="8">
        <v>409716</v>
      </c>
      <c r="R55" s="8">
        <v>60806</v>
      </c>
      <c r="S55" s="41">
        <f>(Q55/T55)</f>
        <v>3.9336008755928495</v>
      </c>
      <c r="T55" s="8">
        <v>104158</v>
      </c>
    </row>
    <row r="56" spans="1:20">
      <c r="A56" s="15"/>
      <c r="B56" s="17"/>
      <c r="C56" s="33"/>
      <c r="D56" s="17"/>
      <c r="E56" s="33"/>
      <c r="F56" s="17"/>
      <c r="G56" s="33"/>
      <c r="H56" s="17"/>
      <c r="I56" s="33"/>
      <c r="J56" s="33"/>
      <c r="K56" s="33"/>
      <c r="L56" s="311"/>
      <c r="M56" s="33"/>
      <c r="N56" s="17"/>
      <c r="O56" s="21"/>
      <c r="P56" s="17"/>
      <c r="Q56" s="17"/>
      <c r="R56" s="17"/>
      <c r="S56" s="40"/>
      <c r="T56" s="15"/>
    </row>
    <row r="57" spans="1:20">
      <c r="A57" s="7" t="s">
        <v>68</v>
      </c>
      <c r="B57" s="8"/>
      <c r="C57" s="9"/>
      <c r="D57" s="8"/>
      <c r="E57" s="9"/>
      <c r="F57" s="8"/>
      <c r="G57" s="9"/>
      <c r="I57" s="9"/>
      <c r="J57" s="9"/>
      <c r="K57" s="9"/>
      <c r="L57" s="9"/>
      <c r="M57" s="9"/>
      <c r="P57" s="8"/>
      <c r="Q57" s="8"/>
      <c r="R57" s="8"/>
    </row>
    <row r="58" spans="1:20">
      <c r="A58" s="1" t="s">
        <v>19</v>
      </c>
      <c r="B58" s="8">
        <v>352238</v>
      </c>
      <c r="C58" s="9">
        <v>65</v>
      </c>
      <c r="D58" s="8">
        <v>17810</v>
      </c>
      <c r="E58" s="9">
        <v>0</v>
      </c>
      <c r="F58" s="8">
        <v>26231</v>
      </c>
      <c r="G58" s="9">
        <v>0</v>
      </c>
      <c r="H58" s="8">
        <v>396344</v>
      </c>
      <c r="I58" s="9">
        <v>6</v>
      </c>
      <c r="J58" s="9">
        <v>49</v>
      </c>
      <c r="K58" s="9">
        <v>0</v>
      </c>
      <c r="L58" s="9">
        <f t="shared" si="3"/>
        <v>55</v>
      </c>
      <c r="M58" s="9">
        <v>408</v>
      </c>
      <c r="N58" s="8">
        <f>(H58+L58+M58)</f>
        <v>396807</v>
      </c>
      <c r="O58" s="20">
        <f>(N58/T58)</f>
        <v>1.8553220338983052</v>
      </c>
      <c r="P58" s="8">
        <v>3683</v>
      </c>
      <c r="Q58" s="8">
        <v>683155</v>
      </c>
      <c r="R58" s="8">
        <v>243434</v>
      </c>
      <c r="S58" s="41">
        <f>(Q58/T58)</f>
        <v>3.1941788427819988</v>
      </c>
      <c r="T58" s="8">
        <v>213875</v>
      </c>
    </row>
    <row r="59" spans="1:20">
      <c r="A59" s="1" t="s">
        <v>25</v>
      </c>
      <c r="B59" s="8">
        <v>569892</v>
      </c>
      <c r="C59" s="8">
        <v>41153</v>
      </c>
      <c r="D59" s="8">
        <v>37127</v>
      </c>
      <c r="E59" s="9">
        <v>886</v>
      </c>
      <c r="F59" s="8">
        <v>42116</v>
      </c>
      <c r="G59" s="9">
        <v>296</v>
      </c>
      <c r="H59" s="8">
        <v>691470</v>
      </c>
      <c r="I59" s="9">
        <v>10</v>
      </c>
      <c r="J59" s="9">
        <v>49</v>
      </c>
      <c r="K59" s="9">
        <v>0</v>
      </c>
      <c r="L59" s="9">
        <f t="shared" si="3"/>
        <v>59</v>
      </c>
      <c r="M59" s="9">
        <v>705</v>
      </c>
      <c r="N59" s="8">
        <f>(H59+L59+M59)</f>
        <v>692234</v>
      </c>
      <c r="O59" s="20">
        <f>(N59/T59)</f>
        <v>2.4462812837928571</v>
      </c>
      <c r="P59" s="8">
        <v>48061</v>
      </c>
      <c r="Q59" s="8">
        <v>1323080</v>
      </c>
      <c r="R59" s="8">
        <v>302440</v>
      </c>
      <c r="S59" s="41">
        <f>(Q59/T59)</f>
        <v>4.6756239089103593</v>
      </c>
      <c r="T59" s="8">
        <v>282974</v>
      </c>
    </row>
    <row r="60" spans="1:20">
      <c r="A60" s="1" t="s">
        <v>29</v>
      </c>
      <c r="B60" s="8">
        <v>306385</v>
      </c>
      <c r="C60" s="1">
        <v>0</v>
      </c>
      <c r="D60" s="8">
        <v>12474</v>
      </c>
      <c r="E60" s="1">
        <v>0</v>
      </c>
      <c r="F60" s="8">
        <v>16465</v>
      </c>
      <c r="G60" s="1">
        <v>0</v>
      </c>
      <c r="H60" s="8">
        <v>335324</v>
      </c>
      <c r="I60" s="1">
        <v>0</v>
      </c>
      <c r="J60" s="9">
        <v>49</v>
      </c>
      <c r="K60" s="1">
        <v>0</v>
      </c>
      <c r="L60" s="9">
        <f t="shared" si="3"/>
        <v>49</v>
      </c>
      <c r="M60" s="9">
        <v>102</v>
      </c>
      <c r="N60" s="8">
        <f>(H60+L60+M60)</f>
        <v>335475</v>
      </c>
      <c r="O60" s="20">
        <f>(N60/T60)</f>
        <v>1.792977205312525</v>
      </c>
      <c r="P60" s="9">
        <v>0</v>
      </c>
      <c r="Q60" s="8">
        <v>556933</v>
      </c>
      <c r="R60" s="8">
        <v>119669</v>
      </c>
      <c r="S60" s="41">
        <f>(Q60/T60)</f>
        <v>2.9765799951898666</v>
      </c>
      <c r="T60" s="8">
        <v>187105</v>
      </c>
    </row>
    <row r="61" spans="1:20">
      <c r="A61" s="1" t="s">
        <v>32</v>
      </c>
      <c r="B61" s="8">
        <v>263320</v>
      </c>
      <c r="C61" s="9">
        <v>0</v>
      </c>
      <c r="D61" s="8">
        <v>21767</v>
      </c>
      <c r="E61" s="9">
        <v>0</v>
      </c>
      <c r="F61" s="8">
        <v>30576</v>
      </c>
      <c r="G61" s="9">
        <v>0</v>
      </c>
      <c r="H61" s="8">
        <v>315663</v>
      </c>
      <c r="I61" s="9">
        <v>0</v>
      </c>
      <c r="J61" s="9">
        <v>49</v>
      </c>
      <c r="K61" s="9">
        <v>5</v>
      </c>
      <c r="L61" s="9">
        <f t="shared" si="3"/>
        <v>54</v>
      </c>
      <c r="M61" s="9">
        <v>986</v>
      </c>
      <c r="N61" s="8">
        <f>(H61+L61+M61)</f>
        <v>316703</v>
      </c>
      <c r="O61" s="20">
        <f>(N61/T61)</f>
        <v>1.2911633406037875</v>
      </c>
      <c r="P61" s="8">
        <v>15346</v>
      </c>
      <c r="Q61" s="8">
        <v>906507</v>
      </c>
      <c r="R61" s="8">
        <v>207975</v>
      </c>
      <c r="S61" s="41">
        <f>(Q61/T61)</f>
        <v>3.6957294575697657</v>
      </c>
      <c r="T61" s="8">
        <v>245285</v>
      </c>
    </row>
    <row r="62" spans="1:20">
      <c r="A62" s="1" t="s">
        <v>31</v>
      </c>
      <c r="B62" s="8">
        <v>572250</v>
      </c>
      <c r="C62" s="9">
        <v>0</v>
      </c>
      <c r="D62" s="8">
        <v>26257</v>
      </c>
      <c r="E62" s="9">
        <v>0</v>
      </c>
      <c r="F62" s="8">
        <v>38909</v>
      </c>
      <c r="G62" s="9">
        <v>0</v>
      </c>
      <c r="H62" s="8">
        <v>637416</v>
      </c>
      <c r="I62" s="9">
        <v>3</v>
      </c>
      <c r="J62" s="9">
        <v>49</v>
      </c>
      <c r="K62" s="9">
        <v>0</v>
      </c>
      <c r="L62" s="9">
        <f t="shared" si="3"/>
        <v>52</v>
      </c>
      <c r="M62" s="9">
        <v>910</v>
      </c>
      <c r="N62" s="8">
        <f>(H62+L62+M62)</f>
        <v>638378</v>
      </c>
      <c r="O62" s="20">
        <f>(N62/T62)</f>
        <v>3.9346301295563526</v>
      </c>
      <c r="P62" s="8">
        <v>23553</v>
      </c>
      <c r="Q62" s="8">
        <v>371860</v>
      </c>
      <c r="R62" s="8">
        <v>135583</v>
      </c>
      <c r="S62" s="41">
        <f>(Q62/T62)</f>
        <v>2.2919517276234855</v>
      </c>
      <c r="T62" s="8">
        <v>162246</v>
      </c>
    </row>
    <row r="63" spans="1:20">
      <c r="A63" s="15"/>
      <c r="B63" s="15"/>
      <c r="C63" s="15"/>
      <c r="D63" s="15"/>
      <c r="E63" s="15"/>
      <c r="F63" s="15"/>
      <c r="G63" s="15"/>
      <c r="H63" s="17"/>
      <c r="I63" s="15"/>
      <c r="J63" s="15"/>
      <c r="K63" s="15"/>
      <c r="L63" s="311"/>
      <c r="M63" s="15"/>
      <c r="N63" s="17"/>
      <c r="O63" s="21"/>
      <c r="P63" s="15"/>
      <c r="Q63" s="15"/>
      <c r="R63" s="15"/>
      <c r="S63" s="40"/>
      <c r="T63" s="15"/>
    </row>
    <row r="64" spans="1:20">
      <c r="A64" s="7" t="s">
        <v>69</v>
      </c>
      <c r="L64" s="9"/>
    </row>
    <row r="65" spans="1:20">
      <c r="A65" s="1" t="s">
        <v>16</v>
      </c>
      <c r="B65" s="8">
        <v>13120</v>
      </c>
      <c r="C65" s="9">
        <v>0</v>
      </c>
      <c r="D65" s="9">
        <v>155</v>
      </c>
      <c r="E65" s="9">
        <v>0</v>
      </c>
      <c r="F65" s="9">
        <v>393</v>
      </c>
      <c r="G65" s="9">
        <v>0</v>
      </c>
      <c r="H65" s="8">
        <v>13668</v>
      </c>
      <c r="I65" s="9">
        <v>0</v>
      </c>
      <c r="J65" s="9">
        <v>49</v>
      </c>
      <c r="K65" s="9">
        <v>0</v>
      </c>
      <c r="L65" s="9">
        <f t="shared" si="3"/>
        <v>49</v>
      </c>
      <c r="M65" s="9">
        <v>12</v>
      </c>
      <c r="N65" s="8">
        <f>(H65+L65+M65)</f>
        <v>13729</v>
      </c>
      <c r="O65" s="20">
        <f>(N65/T65)</f>
        <v>4.0474646226415096</v>
      </c>
      <c r="P65" s="9">
        <v>387</v>
      </c>
      <c r="Q65" s="8">
        <v>12947</v>
      </c>
      <c r="R65" s="8">
        <v>1036</v>
      </c>
      <c r="S65" s="41">
        <f>(Q65/T65)</f>
        <v>3.8169221698113209</v>
      </c>
      <c r="T65" s="8">
        <v>3392</v>
      </c>
    </row>
    <row r="66" spans="1:20">
      <c r="A66" s="1" t="s">
        <v>38</v>
      </c>
      <c r="B66" s="8">
        <v>72858</v>
      </c>
      <c r="C66" s="9">
        <v>0</v>
      </c>
      <c r="D66" s="8">
        <v>3624</v>
      </c>
      <c r="E66" s="9">
        <v>0</v>
      </c>
      <c r="F66" s="8">
        <v>6644</v>
      </c>
      <c r="G66" s="9">
        <v>0</v>
      </c>
      <c r="H66" s="8">
        <v>83126</v>
      </c>
      <c r="I66" s="9">
        <v>1</v>
      </c>
      <c r="J66" s="9">
        <v>49</v>
      </c>
      <c r="K66" s="9">
        <v>0</v>
      </c>
      <c r="L66" s="9">
        <f t="shared" si="3"/>
        <v>50</v>
      </c>
      <c r="M66" s="9">
        <v>53</v>
      </c>
      <c r="N66" s="8">
        <f>(H66+L66+M66)</f>
        <v>83229</v>
      </c>
      <c r="O66" s="20">
        <f>(N66/T66)</f>
        <v>5.6266224986479179</v>
      </c>
      <c r="P66" s="8">
        <v>1243</v>
      </c>
      <c r="Q66" s="8">
        <v>92175</v>
      </c>
      <c r="R66" s="8">
        <v>21041</v>
      </c>
      <c r="S66" s="41">
        <f>(Q66/T66)</f>
        <v>6.2314088696592753</v>
      </c>
      <c r="T66" s="8">
        <v>14792</v>
      </c>
    </row>
    <row r="67" spans="1:20">
      <c r="A67" s="15"/>
      <c r="B67" s="15"/>
      <c r="C67" s="15"/>
      <c r="D67" s="15"/>
      <c r="E67" s="15"/>
      <c r="F67" s="15"/>
      <c r="G67" s="15"/>
      <c r="H67" s="17"/>
      <c r="I67" s="15"/>
      <c r="J67" s="15"/>
      <c r="K67" s="15"/>
      <c r="L67" s="9"/>
      <c r="M67" s="15"/>
      <c r="N67" s="17"/>
      <c r="O67" s="21"/>
      <c r="P67" s="15"/>
      <c r="Q67" s="15"/>
      <c r="R67" s="15"/>
      <c r="S67" s="40"/>
      <c r="T67" s="15"/>
    </row>
    <row r="68" spans="1:20">
      <c r="A68" s="12" t="s">
        <v>102</v>
      </c>
      <c r="B68" s="13">
        <f t="shared" ref="B68:N68" si="13">SUM(B5:B67)</f>
        <v>5694599</v>
      </c>
      <c r="C68" s="13">
        <f t="shared" si="13"/>
        <v>43553</v>
      </c>
      <c r="D68" s="13">
        <f t="shared" si="13"/>
        <v>224418</v>
      </c>
      <c r="E68" s="13">
        <f t="shared" si="13"/>
        <v>1457</v>
      </c>
      <c r="F68" s="13">
        <f t="shared" si="13"/>
        <v>300580</v>
      </c>
      <c r="G68" s="13">
        <f t="shared" si="13"/>
        <v>296</v>
      </c>
      <c r="H68" s="13">
        <f t="shared" si="13"/>
        <v>6264903</v>
      </c>
      <c r="I68" s="13">
        <f t="shared" si="13"/>
        <v>256</v>
      </c>
      <c r="J68" s="13">
        <f t="shared" si="13"/>
        <v>2449</v>
      </c>
      <c r="K68" s="13">
        <f t="shared" si="13"/>
        <v>30</v>
      </c>
      <c r="L68" s="9">
        <f t="shared" si="3"/>
        <v>2735</v>
      </c>
      <c r="M68" s="13">
        <f t="shared" si="13"/>
        <v>8218</v>
      </c>
      <c r="N68" s="13">
        <f t="shared" si="13"/>
        <v>6275856</v>
      </c>
      <c r="O68" s="37">
        <f>(N68/T68)</f>
        <v>2.1150076989259921</v>
      </c>
      <c r="P68" s="13">
        <f>SUM(P5:P67)</f>
        <v>271683</v>
      </c>
      <c r="Q68" s="13">
        <f>SUM(Q5:Q67)</f>
        <v>8649791</v>
      </c>
      <c r="R68" s="13">
        <f>SUM(R5:R67)</f>
        <v>2242048</v>
      </c>
      <c r="S68" s="178">
        <f>(Q68/T68)</f>
        <v>2.9150405234123853</v>
      </c>
      <c r="T68" s="13">
        <f>SUM(T5:T62)</f>
        <v>2967297</v>
      </c>
    </row>
  </sheetData>
  <mergeCells count="3">
    <mergeCell ref="B1:H1"/>
    <mergeCell ref="I1:L1"/>
    <mergeCell ref="Q1:S1"/>
  </mergeCells>
  <pageMargins left="0.7" right="0.7" top="0.75" bottom="0.75" header="0.3" footer="0.3"/>
  <pageSetup scale="55" orientation="landscape" verticalDpi="0" r:id="rId1"/>
  <headerFooter>
    <oddHeader>&amp;C&amp;"Arial,Bold"&amp;12Public Library System Materials FY11</oddHeader>
    <oddFooter>&amp;L&amp;8Mississippi Public Library Statistics, FY11, Public LIbrary Materials</oddFooter>
  </headerFooter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X68"/>
  <sheetViews>
    <sheetView workbookViewId="0">
      <selection activeCell="A8" sqref="A8"/>
    </sheetView>
  </sheetViews>
  <sheetFormatPr defaultRowHeight="15"/>
  <cols>
    <col min="1" max="1" width="51" style="73" customWidth="1"/>
    <col min="2" max="2" width="9.140625" style="75"/>
    <col min="3" max="5" width="9.140625" style="74"/>
    <col min="6" max="6" width="10.28515625" style="76" customWidth="1"/>
    <col min="7" max="7" width="10.140625" style="74" bestFit="1" customWidth="1"/>
    <col min="8" max="8" width="10.5703125" style="77" bestFit="1" customWidth="1"/>
    <col min="9" max="9" width="0" style="73" hidden="1" customWidth="1"/>
    <col min="10" max="10" width="12" style="78" bestFit="1" customWidth="1"/>
    <col min="11" max="16" width="0" style="74" hidden="1" customWidth="1"/>
    <col min="17" max="17" width="12" style="79" bestFit="1" customWidth="1"/>
    <col min="18" max="18" width="11.28515625" style="78" customWidth="1"/>
    <col min="19" max="19" width="10.7109375" style="78" customWidth="1"/>
    <col min="20" max="20" width="10.140625" style="78" customWidth="1"/>
    <col min="21" max="21" width="11.42578125" style="78" customWidth="1"/>
    <col min="22" max="22" width="12.5703125" style="78" customWidth="1"/>
    <col min="23" max="23" width="11.140625" style="78" customWidth="1"/>
    <col min="24" max="24" width="9.140625" style="78" hidden="1" customWidth="1"/>
  </cols>
  <sheetData>
    <row r="1" spans="1:24">
      <c r="B1" s="321" t="s">
        <v>137</v>
      </c>
      <c r="C1" s="322"/>
      <c r="D1" s="322"/>
      <c r="E1" s="322"/>
      <c r="F1" s="94" t="s">
        <v>138</v>
      </c>
      <c r="G1" s="323" t="s">
        <v>139</v>
      </c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5" t="s">
        <v>140</v>
      </c>
      <c r="S1" s="325"/>
      <c r="T1" s="325"/>
      <c r="U1" s="325"/>
      <c r="V1" s="325"/>
      <c r="W1" s="325"/>
    </row>
    <row r="2" spans="1:24" ht="54.75" customHeight="1">
      <c r="A2" s="12" t="s">
        <v>0</v>
      </c>
      <c r="B2" s="90" t="s">
        <v>125</v>
      </c>
      <c r="C2" s="90" t="s">
        <v>126</v>
      </c>
      <c r="D2" s="90" t="s">
        <v>127</v>
      </c>
      <c r="E2" s="90" t="s">
        <v>128</v>
      </c>
      <c r="F2" s="91" t="s">
        <v>129</v>
      </c>
      <c r="G2" s="91" t="s">
        <v>130</v>
      </c>
      <c r="H2" s="92" t="s">
        <v>116</v>
      </c>
      <c r="I2" s="91" t="s">
        <v>117</v>
      </c>
      <c r="J2" s="91" t="s">
        <v>117</v>
      </c>
      <c r="K2" s="73" t="s">
        <v>119</v>
      </c>
      <c r="L2" s="73" t="s">
        <v>120</v>
      </c>
      <c r="M2" s="73" t="s">
        <v>121</v>
      </c>
      <c r="N2" s="73" t="s">
        <v>122</v>
      </c>
      <c r="O2" s="73" t="s">
        <v>123</v>
      </c>
      <c r="P2" s="73" t="s">
        <v>124</v>
      </c>
      <c r="Q2" s="93" t="s">
        <v>118</v>
      </c>
      <c r="R2" s="90" t="s">
        <v>131</v>
      </c>
      <c r="S2" s="90" t="s">
        <v>132</v>
      </c>
      <c r="T2" s="90" t="s">
        <v>133</v>
      </c>
      <c r="U2" s="90" t="s">
        <v>134</v>
      </c>
      <c r="V2" s="90" t="s">
        <v>135</v>
      </c>
      <c r="W2" s="90" t="s">
        <v>136</v>
      </c>
    </row>
    <row r="3" spans="1:24">
      <c r="A3" s="95"/>
      <c r="B3" s="96"/>
      <c r="C3" s="97"/>
      <c r="D3" s="97"/>
      <c r="E3" s="97"/>
      <c r="F3" s="98"/>
      <c r="G3" s="97"/>
      <c r="H3" s="99"/>
      <c r="I3" s="95"/>
      <c r="J3" s="100"/>
      <c r="K3" s="97"/>
      <c r="L3" s="97"/>
      <c r="M3" s="97"/>
      <c r="N3" s="97"/>
      <c r="O3" s="97"/>
      <c r="P3" s="97"/>
      <c r="Q3" s="101"/>
      <c r="R3" s="100"/>
      <c r="S3" s="100"/>
      <c r="T3" s="100"/>
      <c r="U3" s="100"/>
      <c r="V3" s="100"/>
      <c r="W3" s="100"/>
    </row>
    <row r="4" spans="1:24">
      <c r="A4" s="7" t="s">
        <v>13</v>
      </c>
    </row>
    <row r="5" spans="1:24">
      <c r="A5" s="73" t="s">
        <v>14</v>
      </c>
      <c r="B5" s="82">
        <v>96</v>
      </c>
      <c r="C5" s="83">
        <v>34</v>
      </c>
      <c r="D5" s="83">
        <v>61</v>
      </c>
      <c r="E5" s="83">
        <v>34</v>
      </c>
      <c r="F5" s="84">
        <v>102</v>
      </c>
      <c r="G5" s="82">
        <v>11561</v>
      </c>
      <c r="H5" s="77">
        <f t="shared" ref="H5:H13" si="0">(G5/X5)</f>
        <v>1.3244357887501432</v>
      </c>
      <c r="I5" s="85">
        <v>2806</v>
      </c>
      <c r="J5" s="86">
        <v>2806</v>
      </c>
      <c r="K5" s="83">
        <v>3</v>
      </c>
      <c r="L5" s="83">
        <v>2</v>
      </c>
      <c r="M5" s="83">
        <v>0</v>
      </c>
      <c r="N5" s="83">
        <v>245</v>
      </c>
      <c r="O5" s="83">
        <v>110</v>
      </c>
      <c r="P5" s="83">
        <v>0</v>
      </c>
      <c r="Q5" s="79">
        <f t="shared" ref="Q5:Q13" si="1">(J5/X5)</f>
        <v>0.32145721159353879</v>
      </c>
      <c r="R5" s="87">
        <v>3</v>
      </c>
      <c r="S5" s="87">
        <v>2</v>
      </c>
      <c r="T5" s="87">
        <v>0</v>
      </c>
      <c r="U5" s="87">
        <v>245</v>
      </c>
      <c r="V5" s="87">
        <v>110</v>
      </c>
      <c r="W5" s="87">
        <v>0</v>
      </c>
      <c r="X5" s="86">
        <v>8729</v>
      </c>
    </row>
    <row r="6" spans="1:24">
      <c r="A6" s="73" t="s">
        <v>15</v>
      </c>
      <c r="B6" s="80">
        <v>345</v>
      </c>
      <c r="C6" s="85">
        <v>287</v>
      </c>
      <c r="D6" s="85">
        <v>225</v>
      </c>
      <c r="E6" s="85">
        <v>200</v>
      </c>
      <c r="F6" s="81">
        <v>3000</v>
      </c>
      <c r="G6" s="80">
        <v>27431</v>
      </c>
      <c r="H6" s="77">
        <f t="shared" si="0"/>
        <v>2.5885628007926771</v>
      </c>
      <c r="I6" s="85">
        <v>3052</v>
      </c>
      <c r="J6" s="86">
        <v>3052</v>
      </c>
      <c r="K6" s="85">
        <v>47</v>
      </c>
      <c r="L6" s="85">
        <v>23</v>
      </c>
      <c r="M6" s="85">
        <v>9</v>
      </c>
      <c r="N6" s="80">
        <v>1542</v>
      </c>
      <c r="O6" s="85">
        <v>446</v>
      </c>
      <c r="P6" s="85">
        <v>74</v>
      </c>
      <c r="Q6" s="79">
        <f t="shared" si="1"/>
        <v>0.28800603944512598</v>
      </c>
      <c r="R6" s="87">
        <v>47</v>
      </c>
      <c r="S6" s="87">
        <v>23</v>
      </c>
      <c r="T6" s="87">
        <v>9</v>
      </c>
      <c r="U6" s="86">
        <v>1542</v>
      </c>
      <c r="V6" s="87">
        <v>446</v>
      </c>
      <c r="W6" s="87">
        <v>74</v>
      </c>
      <c r="X6" s="86">
        <v>10597</v>
      </c>
    </row>
    <row r="7" spans="1:24">
      <c r="A7" s="73" t="s">
        <v>28</v>
      </c>
      <c r="B7" s="82">
        <v>33</v>
      </c>
      <c r="C7" s="83">
        <v>24</v>
      </c>
      <c r="D7" s="83">
        <v>33</v>
      </c>
      <c r="E7" s="83">
        <v>24</v>
      </c>
      <c r="F7" s="84">
        <v>8927</v>
      </c>
      <c r="G7" s="82">
        <v>51417</v>
      </c>
      <c r="H7" s="77">
        <f t="shared" si="0"/>
        <v>5.3537067888379841</v>
      </c>
      <c r="I7" s="85">
        <v>2958</v>
      </c>
      <c r="J7" s="86">
        <v>2958</v>
      </c>
      <c r="K7" s="83">
        <v>55</v>
      </c>
      <c r="L7" s="83">
        <v>40</v>
      </c>
      <c r="M7" s="83">
        <v>15</v>
      </c>
      <c r="N7" s="83">
        <v>956</v>
      </c>
      <c r="O7" s="83">
        <v>504</v>
      </c>
      <c r="P7" s="83">
        <v>101</v>
      </c>
      <c r="Q7" s="79">
        <f t="shared" si="1"/>
        <v>0.30799666805497711</v>
      </c>
      <c r="R7" s="87">
        <v>55</v>
      </c>
      <c r="S7" s="87">
        <v>40</v>
      </c>
      <c r="T7" s="87">
        <v>15</v>
      </c>
      <c r="U7" s="87">
        <v>956</v>
      </c>
      <c r="V7" s="87">
        <v>504</v>
      </c>
      <c r="W7" s="87">
        <v>101</v>
      </c>
      <c r="X7" s="86">
        <v>9604</v>
      </c>
    </row>
    <row r="8" spans="1:24" s="42" customFormat="1">
      <c r="A8" s="73" t="s">
        <v>30</v>
      </c>
      <c r="B8" s="80">
        <v>202</v>
      </c>
      <c r="C8" s="85">
        <v>192</v>
      </c>
      <c r="D8" s="85">
        <v>506</v>
      </c>
      <c r="E8" s="85">
        <v>487</v>
      </c>
      <c r="F8" s="81">
        <v>13759</v>
      </c>
      <c r="G8" s="80">
        <v>26497</v>
      </c>
      <c r="H8" s="88">
        <f t="shared" si="0"/>
        <v>2.8263466666666668</v>
      </c>
      <c r="I8" s="85">
        <v>2087</v>
      </c>
      <c r="J8" s="86">
        <v>2087</v>
      </c>
      <c r="K8" s="85">
        <v>147</v>
      </c>
      <c r="L8" s="85">
        <v>100</v>
      </c>
      <c r="M8" s="85">
        <v>9</v>
      </c>
      <c r="N8" s="80">
        <v>1551</v>
      </c>
      <c r="O8" s="80">
        <v>1001</v>
      </c>
      <c r="P8" s="85">
        <v>52</v>
      </c>
      <c r="Q8" s="89">
        <f t="shared" si="1"/>
        <v>0.22261333333333333</v>
      </c>
      <c r="R8" s="87">
        <v>147</v>
      </c>
      <c r="S8" s="87">
        <v>100</v>
      </c>
      <c r="T8" s="87">
        <v>9</v>
      </c>
      <c r="U8" s="86">
        <v>1551</v>
      </c>
      <c r="V8" s="86">
        <v>1001</v>
      </c>
      <c r="W8" s="87">
        <v>52</v>
      </c>
      <c r="X8" s="86">
        <v>9375</v>
      </c>
    </row>
    <row r="9" spans="1:24">
      <c r="A9" s="73" t="s">
        <v>40</v>
      </c>
      <c r="B9" s="82">
        <v>145</v>
      </c>
      <c r="C9" s="83">
        <v>138</v>
      </c>
      <c r="D9" s="83">
        <v>250</v>
      </c>
      <c r="E9" s="83">
        <v>232</v>
      </c>
      <c r="F9" s="84">
        <v>6019</v>
      </c>
      <c r="G9" s="82">
        <v>18901</v>
      </c>
      <c r="H9" s="88">
        <f t="shared" si="0"/>
        <v>2.2985528395962542</v>
      </c>
      <c r="I9" s="85">
        <v>1921</v>
      </c>
      <c r="J9" s="86">
        <v>1921</v>
      </c>
      <c r="K9" s="83">
        <v>20</v>
      </c>
      <c r="L9" s="83">
        <v>7</v>
      </c>
      <c r="M9" s="83">
        <v>3</v>
      </c>
      <c r="N9" s="83">
        <v>264</v>
      </c>
      <c r="O9" s="83">
        <v>176</v>
      </c>
      <c r="P9" s="83">
        <v>88</v>
      </c>
      <c r="Q9" s="89">
        <f t="shared" si="1"/>
        <v>0.2336130366046455</v>
      </c>
      <c r="R9" s="87">
        <v>20</v>
      </c>
      <c r="S9" s="87">
        <v>7</v>
      </c>
      <c r="T9" s="87">
        <v>3</v>
      </c>
      <c r="U9" s="87">
        <v>264</v>
      </c>
      <c r="V9" s="87">
        <v>176</v>
      </c>
      <c r="W9" s="87">
        <v>88</v>
      </c>
      <c r="X9" s="86">
        <v>8223</v>
      </c>
    </row>
    <row r="10" spans="1:24">
      <c r="A10" s="73" t="s">
        <v>47</v>
      </c>
      <c r="B10" s="82">
        <v>61</v>
      </c>
      <c r="C10" s="83">
        <v>55</v>
      </c>
      <c r="D10" s="83">
        <v>407</v>
      </c>
      <c r="E10" s="83">
        <v>246</v>
      </c>
      <c r="F10" s="84">
        <v>914</v>
      </c>
      <c r="G10" s="82">
        <v>22090</v>
      </c>
      <c r="H10" s="88">
        <f t="shared" si="0"/>
        <v>1.913382416630576</v>
      </c>
      <c r="I10" s="85">
        <v>3866</v>
      </c>
      <c r="J10" s="86">
        <v>3866</v>
      </c>
      <c r="K10" s="83">
        <v>110</v>
      </c>
      <c r="L10" s="83">
        <v>15</v>
      </c>
      <c r="M10" s="83">
        <v>0</v>
      </c>
      <c r="N10" s="83">
        <v>980</v>
      </c>
      <c r="O10" s="83">
        <v>886</v>
      </c>
      <c r="P10" s="83">
        <v>0</v>
      </c>
      <c r="Q10" s="89">
        <f t="shared" si="1"/>
        <v>0.33486357730619315</v>
      </c>
      <c r="R10" s="87">
        <v>110</v>
      </c>
      <c r="S10" s="87">
        <v>15</v>
      </c>
      <c r="T10" s="87">
        <v>0</v>
      </c>
      <c r="U10" s="87">
        <v>980</v>
      </c>
      <c r="V10" s="87">
        <v>886</v>
      </c>
      <c r="W10" s="87">
        <v>0</v>
      </c>
      <c r="X10" s="86">
        <v>11545</v>
      </c>
    </row>
    <row r="11" spans="1:24">
      <c r="A11" s="73" t="s">
        <v>51</v>
      </c>
      <c r="B11" s="80">
        <v>90</v>
      </c>
      <c r="C11" s="85">
        <v>80</v>
      </c>
      <c r="D11" s="85">
        <v>6</v>
      </c>
      <c r="E11" s="85">
        <v>6</v>
      </c>
      <c r="F11" s="81">
        <v>4235</v>
      </c>
      <c r="G11" s="80">
        <v>25336</v>
      </c>
      <c r="H11" s="88">
        <f t="shared" si="0"/>
        <v>4.007592534008225</v>
      </c>
      <c r="I11" s="85">
        <v>4984</v>
      </c>
      <c r="J11" s="86">
        <v>4984</v>
      </c>
      <c r="K11" s="85">
        <v>60</v>
      </c>
      <c r="L11" s="85">
        <v>38</v>
      </c>
      <c r="M11" s="85">
        <v>0</v>
      </c>
      <c r="N11" s="80">
        <v>6242</v>
      </c>
      <c r="O11" s="80">
        <v>3850</v>
      </c>
      <c r="P11" s="85">
        <v>0</v>
      </c>
      <c r="Q11" s="89">
        <f t="shared" si="1"/>
        <v>0.78835811452072124</v>
      </c>
      <c r="R11" s="87">
        <v>60</v>
      </c>
      <c r="S11" s="87">
        <v>38</v>
      </c>
      <c r="T11" s="87">
        <v>0</v>
      </c>
      <c r="U11" s="86">
        <v>6242</v>
      </c>
      <c r="V11" s="86">
        <v>3850</v>
      </c>
      <c r="W11" s="87">
        <v>0</v>
      </c>
      <c r="X11" s="86">
        <v>6322</v>
      </c>
    </row>
    <row r="12" spans="1:24">
      <c r="A12" s="73" t="s">
        <v>55</v>
      </c>
      <c r="B12" s="80">
        <v>0</v>
      </c>
      <c r="C12" s="85">
        <v>0</v>
      </c>
      <c r="D12" s="85">
        <v>35</v>
      </c>
      <c r="E12" s="85">
        <v>10</v>
      </c>
      <c r="F12" s="81">
        <v>1500</v>
      </c>
      <c r="G12" s="80">
        <v>30600</v>
      </c>
      <c r="H12" s="88">
        <f t="shared" si="0"/>
        <v>1.9898556379243075</v>
      </c>
      <c r="I12" s="85">
        <v>2219</v>
      </c>
      <c r="J12" s="86">
        <v>2219</v>
      </c>
      <c r="K12" s="85">
        <v>14</v>
      </c>
      <c r="L12" s="85">
        <v>9</v>
      </c>
      <c r="M12" s="85">
        <v>0</v>
      </c>
      <c r="N12" s="85">
        <v>365</v>
      </c>
      <c r="O12" s="85">
        <v>350</v>
      </c>
      <c r="P12" s="85">
        <v>0</v>
      </c>
      <c r="Q12" s="89">
        <f t="shared" si="1"/>
        <v>0.14429704773052413</v>
      </c>
      <c r="R12" s="87">
        <v>14</v>
      </c>
      <c r="S12" s="87">
        <v>9</v>
      </c>
      <c r="T12" s="87">
        <v>0</v>
      </c>
      <c r="U12" s="87">
        <v>365</v>
      </c>
      <c r="V12" s="87">
        <v>350</v>
      </c>
      <c r="W12" s="87">
        <v>0</v>
      </c>
      <c r="X12" s="86">
        <v>15378</v>
      </c>
    </row>
    <row r="13" spans="1:24">
      <c r="A13" s="73" t="s">
        <v>62</v>
      </c>
      <c r="B13" s="80">
        <v>0</v>
      </c>
      <c r="C13" s="85">
        <v>0</v>
      </c>
      <c r="D13" s="85">
        <v>0</v>
      </c>
      <c r="E13" s="85">
        <v>0</v>
      </c>
      <c r="F13" s="81">
        <v>1435</v>
      </c>
      <c r="G13" s="80">
        <v>11161</v>
      </c>
      <c r="H13" s="88">
        <f t="shared" si="0"/>
        <v>0.88034390282378927</v>
      </c>
      <c r="I13" s="85">
        <v>2881</v>
      </c>
      <c r="J13" s="86">
        <v>2881</v>
      </c>
      <c r="K13" s="85">
        <v>30</v>
      </c>
      <c r="L13" s="85">
        <v>10</v>
      </c>
      <c r="M13" s="85">
        <v>0</v>
      </c>
      <c r="N13" s="85">
        <v>735</v>
      </c>
      <c r="O13" s="85">
        <v>430</v>
      </c>
      <c r="P13" s="85">
        <v>0</v>
      </c>
      <c r="Q13" s="89">
        <f t="shared" si="1"/>
        <v>0.22724404480201923</v>
      </c>
      <c r="R13" s="87">
        <v>30</v>
      </c>
      <c r="S13" s="87">
        <v>10</v>
      </c>
      <c r="T13" s="87">
        <v>0</v>
      </c>
      <c r="U13" s="87">
        <v>735</v>
      </c>
      <c r="V13" s="87">
        <v>430</v>
      </c>
      <c r="W13" s="87">
        <v>0</v>
      </c>
      <c r="X13" s="86">
        <v>12678</v>
      </c>
    </row>
    <row r="14" spans="1:24">
      <c r="A14" s="95"/>
      <c r="B14" s="102"/>
      <c r="C14" s="103"/>
      <c r="D14" s="103"/>
      <c r="E14" s="103"/>
      <c r="F14" s="104"/>
      <c r="G14" s="102"/>
      <c r="H14" s="105"/>
      <c r="I14" s="103"/>
      <c r="J14" s="106"/>
      <c r="K14" s="103"/>
      <c r="L14" s="103"/>
      <c r="M14" s="103"/>
      <c r="N14" s="103"/>
      <c r="O14" s="103"/>
      <c r="P14" s="103"/>
      <c r="Q14" s="107"/>
      <c r="R14" s="108"/>
      <c r="S14" s="108"/>
      <c r="T14" s="108"/>
      <c r="U14" s="108"/>
      <c r="V14" s="108"/>
      <c r="W14" s="108"/>
      <c r="X14" s="86"/>
    </row>
    <row r="15" spans="1:24">
      <c r="A15" s="7" t="s">
        <v>64</v>
      </c>
      <c r="B15" s="80"/>
      <c r="C15" s="85"/>
      <c r="D15" s="85"/>
      <c r="E15" s="85"/>
      <c r="F15" s="81"/>
      <c r="G15" s="80"/>
      <c r="H15" s="88"/>
      <c r="I15" s="85"/>
      <c r="J15" s="86"/>
      <c r="K15" s="85"/>
      <c r="L15" s="85"/>
      <c r="M15" s="85"/>
      <c r="N15" s="85"/>
      <c r="O15" s="85"/>
      <c r="P15" s="85"/>
      <c r="Q15" s="89"/>
      <c r="R15" s="87"/>
      <c r="S15" s="87"/>
      <c r="T15" s="87"/>
      <c r="U15" s="87"/>
      <c r="V15" s="87"/>
      <c r="W15" s="87"/>
      <c r="X15" s="86"/>
    </row>
    <row r="16" spans="1:24">
      <c r="A16" s="73" t="s">
        <v>17</v>
      </c>
      <c r="B16" s="80">
        <v>660</v>
      </c>
      <c r="C16" s="85">
        <v>325</v>
      </c>
      <c r="D16" s="80">
        <v>1273</v>
      </c>
      <c r="E16" s="85">
        <v>866</v>
      </c>
      <c r="F16" s="81">
        <v>3270</v>
      </c>
      <c r="G16" s="80">
        <v>102495</v>
      </c>
      <c r="H16" s="88">
        <f t="shared" ref="H16:H29" si="2">(G16/X16)</f>
        <v>3.001757211890467</v>
      </c>
      <c r="I16" s="85">
        <v>17759</v>
      </c>
      <c r="J16" s="86">
        <v>17759</v>
      </c>
      <c r="K16" s="85">
        <v>166</v>
      </c>
      <c r="L16" s="85">
        <v>94</v>
      </c>
      <c r="M16" s="85">
        <v>44</v>
      </c>
      <c r="N16" s="80">
        <v>2807</v>
      </c>
      <c r="O16" s="80">
        <v>1510</v>
      </c>
      <c r="P16" s="85">
        <v>405</v>
      </c>
      <c r="Q16" s="89">
        <f t="shared" ref="Q16:Q29" si="3">(J16/X16)</f>
        <v>0.52010543271342802</v>
      </c>
      <c r="R16" s="87">
        <v>166</v>
      </c>
      <c r="S16" s="87">
        <v>94</v>
      </c>
      <c r="T16" s="87">
        <v>44</v>
      </c>
      <c r="U16" s="86">
        <v>2807</v>
      </c>
      <c r="V16" s="86">
        <v>1510</v>
      </c>
      <c r="W16" s="87">
        <v>405</v>
      </c>
      <c r="X16" s="86">
        <v>34145</v>
      </c>
    </row>
    <row r="17" spans="1:24">
      <c r="A17" s="73" t="s">
        <v>18</v>
      </c>
      <c r="B17" s="80">
        <v>917</v>
      </c>
      <c r="C17" s="85">
        <v>646</v>
      </c>
      <c r="D17" s="85">
        <v>460</v>
      </c>
      <c r="E17" s="85">
        <v>255</v>
      </c>
      <c r="F17" s="81">
        <v>8357</v>
      </c>
      <c r="G17" s="80">
        <v>76269</v>
      </c>
      <c r="H17" s="88">
        <f t="shared" si="2"/>
        <v>2.8314894564894564</v>
      </c>
      <c r="I17" s="85">
        <v>11207</v>
      </c>
      <c r="J17" s="86">
        <v>11207</v>
      </c>
      <c r="K17" s="85">
        <v>41</v>
      </c>
      <c r="L17" s="85">
        <v>33</v>
      </c>
      <c r="M17" s="85">
        <v>0</v>
      </c>
      <c r="N17" s="80">
        <v>1957</v>
      </c>
      <c r="O17" s="80">
        <v>1735</v>
      </c>
      <c r="P17" s="85">
        <v>0</v>
      </c>
      <c r="Q17" s="89">
        <f t="shared" si="3"/>
        <v>0.41606029106029108</v>
      </c>
      <c r="R17" s="87">
        <v>41</v>
      </c>
      <c r="S17" s="87">
        <v>33</v>
      </c>
      <c r="T17" s="87">
        <v>0</v>
      </c>
      <c r="U17" s="86">
        <v>1957</v>
      </c>
      <c r="V17" s="86">
        <v>1735</v>
      </c>
      <c r="W17" s="87">
        <v>0</v>
      </c>
      <c r="X17" s="86">
        <v>26936</v>
      </c>
    </row>
    <row r="18" spans="1:24">
      <c r="A18" s="73" t="s">
        <v>21</v>
      </c>
      <c r="B18" s="80">
        <v>1436</v>
      </c>
      <c r="C18" s="80">
        <v>1288</v>
      </c>
      <c r="D18" s="85">
        <v>602</v>
      </c>
      <c r="E18" s="85">
        <v>548</v>
      </c>
      <c r="F18" s="81">
        <v>49244</v>
      </c>
      <c r="G18" s="80">
        <v>123370</v>
      </c>
      <c r="H18" s="88">
        <f t="shared" si="2"/>
        <v>3.3186281102891728</v>
      </c>
      <c r="I18" s="85">
        <v>10112</v>
      </c>
      <c r="J18" s="86">
        <v>10112</v>
      </c>
      <c r="K18" s="85">
        <v>608</v>
      </c>
      <c r="L18" s="85">
        <v>190</v>
      </c>
      <c r="M18" s="85">
        <v>21</v>
      </c>
      <c r="N18" s="80">
        <v>8200</v>
      </c>
      <c r="O18" s="80">
        <v>4794</v>
      </c>
      <c r="P18" s="85">
        <v>122</v>
      </c>
      <c r="Q18" s="89">
        <f t="shared" si="3"/>
        <v>0.27201075991930063</v>
      </c>
      <c r="R18" s="87">
        <v>608</v>
      </c>
      <c r="S18" s="87">
        <v>190</v>
      </c>
      <c r="T18" s="87">
        <v>21</v>
      </c>
      <c r="U18" s="86">
        <v>8200</v>
      </c>
      <c r="V18" s="86">
        <v>4794</v>
      </c>
      <c r="W18" s="87">
        <v>122</v>
      </c>
      <c r="X18" s="86">
        <v>37175</v>
      </c>
    </row>
    <row r="19" spans="1:24">
      <c r="A19" s="73" t="s">
        <v>23</v>
      </c>
      <c r="B19" s="80">
        <v>755</v>
      </c>
      <c r="C19" s="85">
        <v>316</v>
      </c>
      <c r="D19" s="85">
        <v>25</v>
      </c>
      <c r="E19" s="85">
        <v>47</v>
      </c>
      <c r="F19" s="81">
        <v>84429</v>
      </c>
      <c r="G19" s="80">
        <v>107436</v>
      </c>
      <c r="H19" s="88">
        <f t="shared" si="2"/>
        <v>3.1791442267858199</v>
      </c>
      <c r="I19" s="85">
        <v>15496</v>
      </c>
      <c r="J19" s="86">
        <v>15496</v>
      </c>
      <c r="K19" s="85">
        <v>246</v>
      </c>
      <c r="L19" s="85">
        <v>136</v>
      </c>
      <c r="M19" s="85">
        <v>0</v>
      </c>
      <c r="N19" s="80">
        <v>2341</v>
      </c>
      <c r="O19" s="85">
        <v>998</v>
      </c>
      <c r="P19" s="85">
        <v>0</v>
      </c>
      <c r="Q19" s="89">
        <f t="shared" si="3"/>
        <v>0.45854293661596734</v>
      </c>
      <c r="R19" s="87">
        <v>246</v>
      </c>
      <c r="S19" s="87">
        <v>136</v>
      </c>
      <c r="T19" s="87">
        <v>0</v>
      </c>
      <c r="U19" s="86">
        <v>2341</v>
      </c>
      <c r="V19" s="87">
        <v>998</v>
      </c>
      <c r="W19" s="87">
        <v>0</v>
      </c>
      <c r="X19" s="86">
        <v>33794</v>
      </c>
    </row>
    <row r="20" spans="1:24">
      <c r="A20" s="73" t="s">
        <v>24</v>
      </c>
      <c r="B20" s="80">
        <v>0</v>
      </c>
      <c r="C20" s="85">
        <v>0</v>
      </c>
      <c r="D20" s="85">
        <v>56</v>
      </c>
      <c r="E20" s="85">
        <v>50</v>
      </c>
      <c r="F20" s="81">
        <v>6604</v>
      </c>
      <c r="G20" s="80">
        <v>34899</v>
      </c>
      <c r="H20" s="88">
        <f t="shared" si="2"/>
        <v>1.5931251711859764</v>
      </c>
      <c r="I20" s="85">
        <v>1934</v>
      </c>
      <c r="J20" s="86">
        <v>1934</v>
      </c>
      <c r="K20" s="85">
        <v>93</v>
      </c>
      <c r="L20" s="85">
        <v>62</v>
      </c>
      <c r="M20" s="85">
        <v>0</v>
      </c>
      <c r="N20" s="80">
        <v>2993</v>
      </c>
      <c r="O20" s="80">
        <v>1661</v>
      </c>
      <c r="P20" s="85">
        <v>0</v>
      </c>
      <c r="Q20" s="89">
        <f t="shared" si="3"/>
        <v>8.8286314251803152E-2</v>
      </c>
      <c r="R20" s="87">
        <v>93</v>
      </c>
      <c r="S20" s="87">
        <v>62</v>
      </c>
      <c r="T20" s="87">
        <v>0</v>
      </c>
      <c r="U20" s="86">
        <v>2993</v>
      </c>
      <c r="V20" s="86">
        <v>1661</v>
      </c>
      <c r="W20" s="87">
        <v>0</v>
      </c>
      <c r="X20" s="86">
        <v>21906</v>
      </c>
    </row>
    <row r="21" spans="1:24">
      <c r="A21" s="73" t="s">
        <v>26</v>
      </c>
      <c r="B21" s="80">
        <v>301</v>
      </c>
      <c r="C21" s="85">
        <v>218</v>
      </c>
      <c r="D21" s="85">
        <v>357</v>
      </c>
      <c r="E21" s="85">
        <v>259</v>
      </c>
      <c r="F21" s="81">
        <v>5217</v>
      </c>
      <c r="G21" s="80">
        <v>32139</v>
      </c>
      <c r="H21" s="88">
        <f t="shared" si="2"/>
        <v>0.99449206300089732</v>
      </c>
      <c r="I21" s="85">
        <v>5166</v>
      </c>
      <c r="J21" s="86">
        <v>5166</v>
      </c>
      <c r="K21" s="85">
        <v>12</v>
      </c>
      <c r="L21" s="85">
        <v>12</v>
      </c>
      <c r="M21" s="85">
        <v>0</v>
      </c>
      <c r="N21" s="85">
        <v>301</v>
      </c>
      <c r="O21" s="85">
        <v>298</v>
      </c>
      <c r="P21" s="85">
        <v>0</v>
      </c>
      <c r="Q21" s="89">
        <f t="shared" si="3"/>
        <v>0.15985394683912491</v>
      </c>
      <c r="R21" s="87">
        <v>12</v>
      </c>
      <c r="S21" s="87">
        <v>12</v>
      </c>
      <c r="T21" s="87">
        <v>0</v>
      </c>
      <c r="U21" s="87">
        <v>301</v>
      </c>
      <c r="V21" s="87">
        <v>298</v>
      </c>
      <c r="W21" s="87">
        <v>0</v>
      </c>
      <c r="X21" s="86">
        <v>32317</v>
      </c>
    </row>
    <row r="22" spans="1:24">
      <c r="A22" s="73" t="s">
        <v>33</v>
      </c>
      <c r="B22" s="80">
        <v>270</v>
      </c>
      <c r="C22" s="85">
        <v>50</v>
      </c>
      <c r="D22" s="85">
        <v>76</v>
      </c>
      <c r="E22" s="85">
        <v>37</v>
      </c>
      <c r="F22" s="81">
        <v>1624</v>
      </c>
      <c r="G22" s="80">
        <v>50534</v>
      </c>
      <c r="H22" s="88">
        <f t="shared" si="2"/>
        <v>1.5705494778717055</v>
      </c>
      <c r="I22" s="85">
        <v>4980</v>
      </c>
      <c r="J22" s="86">
        <v>4980</v>
      </c>
      <c r="K22" s="85">
        <v>48</v>
      </c>
      <c r="L22" s="85">
        <v>43</v>
      </c>
      <c r="M22" s="85">
        <v>5</v>
      </c>
      <c r="N22" s="85">
        <v>748</v>
      </c>
      <c r="O22" s="85">
        <v>723</v>
      </c>
      <c r="P22" s="85">
        <v>25</v>
      </c>
      <c r="Q22" s="89">
        <f t="shared" si="3"/>
        <v>0.15477374440576827</v>
      </c>
      <c r="R22" s="87">
        <v>48</v>
      </c>
      <c r="S22" s="87">
        <v>43</v>
      </c>
      <c r="T22" s="87">
        <v>5</v>
      </c>
      <c r="U22" s="87">
        <v>748</v>
      </c>
      <c r="V22" s="87">
        <v>723</v>
      </c>
      <c r="W22" s="87">
        <v>25</v>
      </c>
      <c r="X22" s="86">
        <v>32176</v>
      </c>
    </row>
    <row r="23" spans="1:24">
      <c r="A23" s="73" t="s">
        <v>41</v>
      </c>
      <c r="B23" s="80">
        <v>137</v>
      </c>
      <c r="C23" s="85">
        <v>66</v>
      </c>
      <c r="D23" s="85">
        <v>68</v>
      </c>
      <c r="E23" s="85">
        <v>42</v>
      </c>
      <c r="F23" s="81">
        <v>1769</v>
      </c>
      <c r="G23" s="80">
        <v>39843</v>
      </c>
      <c r="H23" s="88">
        <f t="shared" si="2"/>
        <v>1.07266314882619</v>
      </c>
      <c r="I23" s="85">
        <v>5899</v>
      </c>
      <c r="J23" s="86">
        <v>5899</v>
      </c>
      <c r="K23" s="85">
        <v>189</v>
      </c>
      <c r="L23" s="85">
        <v>68</v>
      </c>
      <c r="M23" s="85">
        <v>0</v>
      </c>
      <c r="N23" s="80">
        <v>2097</v>
      </c>
      <c r="O23" s="85">
        <v>739</v>
      </c>
      <c r="P23" s="85">
        <v>0</v>
      </c>
      <c r="Q23" s="89">
        <f t="shared" si="3"/>
        <v>0.1588143441740254</v>
      </c>
      <c r="R23" s="87">
        <v>189</v>
      </c>
      <c r="S23" s="87">
        <v>68</v>
      </c>
      <c r="T23" s="87">
        <v>0</v>
      </c>
      <c r="U23" s="86">
        <v>2097</v>
      </c>
      <c r="V23" s="87">
        <v>739</v>
      </c>
      <c r="W23" s="87">
        <v>0</v>
      </c>
      <c r="X23" s="86">
        <v>37144</v>
      </c>
    </row>
    <row r="24" spans="1:24">
      <c r="A24" s="73" t="s">
        <v>45</v>
      </c>
      <c r="B24" s="80">
        <v>69</v>
      </c>
      <c r="C24" s="85">
        <v>26</v>
      </c>
      <c r="D24" s="85">
        <v>138</v>
      </c>
      <c r="E24" s="85">
        <v>109</v>
      </c>
      <c r="F24" s="81">
        <v>612</v>
      </c>
      <c r="G24" s="80">
        <v>53338</v>
      </c>
      <c r="H24" s="88">
        <f t="shared" si="2"/>
        <v>1.7973446556139641</v>
      </c>
      <c r="I24" s="85">
        <v>19629</v>
      </c>
      <c r="J24" s="86">
        <v>19629</v>
      </c>
      <c r="K24" s="85">
        <v>27</v>
      </c>
      <c r="L24" s="85">
        <v>14</v>
      </c>
      <c r="M24" s="85">
        <v>6</v>
      </c>
      <c r="N24" s="85">
        <v>453</v>
      </c>
      <c r="O24" s="85">
        <v>371</v>
      </c>
      <c r="P24" s="85">
        <v>33</v>
      </c>
      <c r="Q24" s="89">
        <f t="shared" si="3"/>
        <v>0.66144359078042858</v>
      </c>
      <c r="R24" s="87">
        <v>27</v>
      </c>
      <c r="S24" s="87">
        <v>14</v>
      </c>
      <c r="T24" s="87">
        <v>6</v>
      </c>
      <c r="U24" s="87">
        <v>453</v>
      </c>
      <c r="V24" s="87">
        <v>371</v>
      </c>
      <c r="W24" s="87">
        <v>33</v>
      </c>
      <c r="X24" s="86">
        <v>29676</v>
      </c>
    </row>
    <row r="25" spans="1:24">
      <c r="A25" s="73" t="s">
        <v>52</v>
      </c>
      <c r="B25" s="80">
        <v>180</v>
      </c>
      <c r="C25" s="85">
        <v>325</v>
      </c>
      <c r="D25" s="85">
        <v>127</v>
      </c>
      <c r="E25" s="85">
        <v>198</v>
      </c>
      <c r="F25" s="81">
        <v>12060</v>
      </c>
      <c r="G25" s="80">
        <v>140580</v>
      </c>
      <c r="H25" s="88">
        <f t="shared" si="2"/>
        <v>3.5522425773847126</v>
      </c>
      <c r="I25" s="85">
        <v>18770</v>
      </c>
      <c r="J25" s="86">
        <v>18770</v>
      </c>
      <c r="K25" s="85">
        <v>298</v>
      </c>
      <c r="L25" s="85">
        <v>124</v>
      </c>
      <c r="M25" s="85">
        <v>162</v>
      </c>
      <c r="N25" s="80">
        <v>9902</v>
      </c>
      <c r="O25" s="80">
        <v>4714</v>
      </c>
      <c r="P25" s="80">
        <v>4938</v>
      </c>
      <c r="Q25" s="89">
        <f t="shared" si="3"/>
        <v>0.47428932406822488</v>
      </c>
      <c r="R25" s="87">
        <v>298</v>
      </c>
      <c r="S25" s="87">
        <v>124</v>
      </c>
      <c r="T25" s="87">
        <v>162</v>
      </c>
      <c r="U25" s="86">
        <v>9902</v>
      </c>
      <c r="V25" s="86">
        <v>4714</v>
      </c>
      <c r="W25" s="86">
        <v>4938</v>
      </c>
      <c r="X25" s="86">
        <v>39575</v>
      </c>
    </row>
    <row r="26" spans="1:24">
      <c r="A26" s="73" t="s">
        <v>54</v>
      </c>
      <c r="B26" s="80">
        <v>337</v>
      </c>
      <c r="C26" s="85">
        <v>226</v>
      </c>
      <c r="D26" s="80">
        <v>1727</v>
      </c>
      <c r="E26" s="85">
        <v>894</v>
      </c>
      <c r="F26" s="81">
        <v>3421</v>
      </c>
      <c r="G26" s="80">
        <v>34333</v>
      </c>
      <c r="H26" s="88">
        <f t="shared" si="2"/>
        <v>1.1658064516129032</v>
      </c>
      <c r="I26" s="85">
        <v>15226</v>
      </c>
      <c r="J26" s="86">
        <v>15226</v>
      </c>
      <c r="K26" s="85">
        <v>286</v>
      </c>
      <c r="L26" s="85">
        <v>216</v>
      </c>
      <c r="M26" s="85">
        <v>24</v>
      </c>
      <c r="N26" s="80">
        <v>2577</v>
      </c>
      <c r="O26" s="80">
        <v>1792</v>
      </c>
      <c r="P26" s="85">
        <v>252</v>
      </c>
      <c r="Q26" s="89">
        <f t="shared" si="3"/>
        <v>0.51701188455008484</v>
      </c>
      <c r="R26" s="87">
        <v>286</v>
      </c>
      <c r="S26" s="87">
        <v>216</v>
      </c>
      <c r="T26" s="87">
        <v>24</v>
      </c>
      <c r="U26" s="86">
        <v>2577</v>
      </c>
      <c r="V26" s="86">
        <v>1792</v>
      </c>
      <c r="W26" s="87">
        <v>252</v>
      </c>
      <c r="X26" s="86">
        <v>29450</v>
      </c>
    </row>
    <row r="27" spans="1:24">
      <c r="A27" s="73" t="s">
        <v>58</v>
      </c>
      <c r="B27" s="80">
        <v>21</v>
      </c>
      <c r="C27" s="85">
        <v>12</v>
      </c>
      <c r="D27" s="85">
        <v>29</v>
      </c>
      <c r="E27" s="85">
        <v>22</v>
      </c>
      <c r="F27" s="81">
        <v>35712</v>
      </c>
      <c r="G27" s="80">
        <v>71926</v>
      </c>
      <c r="H27" s="88">
        <f t="shared" si="2"/>
        <v>2.6507702513451759</v>
      </c>
      <c r="I27" s="85">
        <v>13376</v>
      </c>
      <c r="J27" s="86">
        <v>13376</v>
      </c>
      <c r="K27" s="85">
        <v>62</v>
      </c>
      <c r="L27" s="85">
        <v>48</v>
      </c>
      <c r="M27" s="85">
        <v>0</v>
      </c>
      <c r="N27" s="80">
        <v>1335</v>
      </c>
      <c r="O27" s="85">
        <v>515</v>
      </c>
      <c r="P27" s="85">
        <v>0</v>
      </c>
      <c r="Q27" s="89">
        <f t="shared" si="3"/>
        <v>0.49296086091250829</v>
      </c>
      <c r="R27" s="87">
        <v>62</v>
      </c>
      <c r="S27" s="87">
        <v>48</v>
      </c>
      <c r="T27" s="87">
        <v>0</v>
      </c>
      <c r="U27" s="86">
        <v>1335</v>
      </c>
      <c r="V27" s="87">
        <v>515</v>
      </c>
      <c r="W27" s="87">
        <v>0</v>
      </c>
      <c r="X27" s="86">
        <v>27134</v>
      </c>
    </row>
    <row r="28" spans="1:24">
      <c r="A28" s="73" t="s">
        <v>61</v>
      </c>
      <c r="B28" s="80">
        <v>513</v>
      </c>
      <c r="C28" s="85">
        <v>364</v>
      </c>
      <c r="D28" s="85">
        <v>936</v>
      </c>
      <c r="E28" s="85">
        <v>597</v>
      </c>
      <c r="F28" s="81">
        <v>4928</v>
      </c>
      <c r="G28" s="80">
        <v>79566</v>
      </c>
      <c r="H28" s="88">
        <f t="shared" si="2"/>
        <v>3.8350604906733503</v>
      </c>
      <c r="I28" s="85">
        <v>21400</v>
      </c>
      <c r="J28" s="86">
        <v>21400</v>
      </c>
      <c r="K28" s="85">
        <v>183</v>
      </c>
      <c r="L28" s="85">
        <v>40</v>
      </c>
      <c r="M28" s="85">
        <v>0</v>
      </c>
      <c r="N28" s="80">
        <v>5505</v>
      </c>
      <c r="O28" s="80">
        <v>1697</v>
      </c>
      <c r="P28" s="85">
        <v>0</v>
      </c>
      <c r="Q28" s="89">
        <f t="shared" si="3"/>
        <v>1.0314744300380778</v>
      </c>
      <c r="R28" s="87">
        <v>183</v>
      </c>
      <c r="S28" s="87">
        <v>40</v>
      </c>
      <c r="T28" s="87">
        <v>0</v>
      </c>
      <c r="U28" s="86">
        <v>5505</v>
      </c>
      <c r="V28" s="86">
        <v>1697</v>
      </c>
      <c r="W28" s="87">
        <v>0</v>
      </c>
      <c r="X28" s="86">
        <v>20747</v>
      </c>
    </row>
    <row r="29" spans="1:24">
      <c r="A29" s="73" t="s">
        <v>63</v>
      </c>
      <c r="B29" s="80">
        <v>178</v>
      </c>
      <c r="C29" s="85">
        <v>142</v>
      </c>
      <c r="D29" s="85">
        <v>254</v>
      </c>
      <c r="E29" s="85">
        <v>148</v>
      </c>
      <c r="F29" s="81">
        <v>6082</v>
      </c>
      <c r="G29" s="80">
        <v>59174</v>
      </c>
      <c r="H29" s="88">
        <f t="shared" si="2"/>
        <v>2.1084624977730271</v>
      </c>
      <c r="I29" s="85">
        <v>10536</v>
      </c>
      <c r="J29" s="86">
        <v>10536</v>
      </c>
      <c r="K29" s="85">
        <v>127</v>
      </c>
      <c r="L29" s="85">
        <v>25</v>
      </c>
      <c r="M29" s="85">
        <v>1</v>
      </c>
      <c r="N29" s="80">
        <v>5042</v>
      </c>
      <c r="O29" s="80">
        <v>1150</v>
      </c>
      <c r="P29" s="85">
        <v>3</v>
      </c>
      <c r="Q29" s="89">
        <f t="shared" si="3"/>
        <v>0.37541421699625871</v>
      </c>
      <c r="R29" s="87">
        <v>127</v>
      </c>
      <c r="S29" s="87">
        <v>25</v>
      </c>
      <c r="T29" s="87">
        <v>1</v>
      </c>
      <c r="U29" s="86">
        <v>5042</v>
      </c>
      <c r="V29" s="86">
        <v>1150</v>
      </c>
      <c r="W29" s="87">
        <v>3</v>
      </c>
      <c r="X29" s="86">
        <v>28065</v>
      </c>
    </row>
    <row r="30" spans="1:24">
      <c r="A30" s="95"/>
      <c r="B30" s="102"/>
      <c r="C30" s="103"/>
      <c r="D30" s="103"/>
      <c r="E30" s="103"/>
      <c r="F30" s="104"/>
      <c r="G30" s="102"/>
      <c r="H30" s="105"/>
      <c r="I30" s="103"/>
      <c r="J30" s="106"/>
      <c r="K30" s="103"/>
      <c r="L30" s="103"/>
      <c r="M30" s="103"/>
      <c r="N30" s="102"/>
      <c r="O30" s="102"/>
      <c r="P30" s="103"/>
      <c r="Q30" s="107"/>
      <c r="R30" s="108"/>
      <c r="S30" s="108"/>
      <c r="T30" s="108"/>
      <c r="U30" s="106"/>
      <c r="V30" s="106"/>
      <c r="W30" s="108"/>
      <c r="X30" s="86"/>
    </row>
    <row r="31" spans="1:24">
      <c r="A31" s="7" t="s">
        <v>65</v>
      </c>
      <c r="B31" s="80"/>
      <c r="C31" s="85"/>
      <c r="D31" s="85"/>
      <c r="E31" s="85"/>
      <c r="F31" s="81"/>
      <c r="G31" s="80"/>
      <c r="H31" s="88"/>
      <c r="I31" s="85"/>
      <c r="J31" s="86"/>
      <c r="K31" s="85"/>
      <c r="L31" s="85"/>
      <c r="M31" s="85"/>
      <c r="N31" s="80"/>
      <c r="O31" s="80"/>
      <c r="P31" s="85"/>
      <c r="Q31" s="89"/>
      <c r="R31" s="87"/>
      <c r="S31" s="87"/>
      <c r="T31" s="87"/>
      <c r="U31" s="86"/>
      <c r="V31" s="86"/>
      <c r="W31" s="87"/>
      <c r="X31" s="86"/>
    </row>
    <row r="32" spans="1:24">
      <c r="A32" s="73" t="s">
        <v>20</v>
      </c>
      <c r="B32" s="80">
        <v>339</v>
      </c>
      <c r="C32" s="85">
        <v>243</v>
      </c>
      <c r="D32" s="85">
        <v>409</v>
      </c>
      <c r="E32" s="85">
        <v>198</v>
      </c>
      <c r="F32" s="81">
        <v>11248</v>
      </c>
      <c r="G32" s="80">
        <v>226962</v>
      </c>
      <c r="H32" s="88">
        <f t="shared" ref="H32:H40" si="4">(G32/X32)</f>
        <v>3.7966844544070661</v>
      </c>
      <c r="I32" s="85">
        <v>22193</v>
      </c>
      <c r="J32" s="86">
        <v>22193</v>
      </c>
      <c r="K32" s="85">
        <v>601</v>
      </c>
      <c r="L32" s="85">
        <v>257</v>
      </c>
      <c r="M32" s="85">
        <v>10</v>
      </c>
      <c r="N32" s="80">
        <v>15989</v>
      </c>
      <c r="O32" s="80">
        <v>10794</v>
      </c>
      <c r="P32" s="85">
        <v>98</v>
      </c>
      <c r="Q32" s="89">
        <f t="shared" ref="Q32:Q40" si="5">(J32/X32)</f>
        <v>0.37125077368306597</v>
      </c>
      <c r="R32" s="87">
        <v>601</v>
      </c>
      <c r="S32" s="87">
        <v>257</v>
      </c>
      <c r="T32" s="87">
        <v>10</v>
      </c>
      <c r="U32" s="86">
        <v>15989</v>
      </c>
      <c r="V32" s="86">
        <v>10794</v>
      </c>
      <c r="W32" s="87">
        <v>98</v>
      </c>
      <c r="X32" s="86">
        <v>59779</v>
      </c>
    </row>
    <row r="33" spans="1:24">
      <c r="A33" s="73" t="s">
        <v>27</v>
      </c>
      <c r="B33" s="80">
        <v>155</v>
      </c>
      <c r="C33" s="85">
        <v>45</v>
      </c>
      <c r="D33" s="80">
        <v>1012</v>
      </c>
      <c r="E33" s="85">
        <v>764</v>
      </c>
      <c r="F33" s="81">
        <v>53416</v>
      </c>
      <c r="G33" s="80">
        <v>204484</v>
      </c>
      <c r="H33" s="88">
        <f t="shared" si="4"/>
        <v>4.6548749117894781</v>
      </c>
      <c r="I33" s="85">
        <v>29592</v>
      </c>
      <c r="J33" s="86">
        <v>29592</v>
      </c>
      <c r="K33" s="85">
        <v>395</v>
      </c>
      <c r="L33" s="85">
        <v>227</v>
      </c>
      <c r="M33" s="85">
        <v>30</v>
      </c>
      <c r="N33" s="80">
        <v>10302</v>
      </c>
      <c r="O33" s="80">
        <v>4637</v>
      </c>
      <c r="P33" s="85">
        <v>540</v>
      </c>
      <c r="Q33" s="89">
        <f t="shared" si="5"/>
        <v>0.67363245236631841</v>
      </c>
      <c r="R33" s="87">
        <v>395</v>
      </c>
      <c r="S33" s="87">
        <v>227</v>
      </c>
      <c r="T33" s="87">
        <v>30</v>
      </c>
      <c r="U33" s="86">
        <v>10302</v>
      </c>
      <c r="V33" s="86">
        <v>4637</v>
      </c>
      <c r="W33" s="87">
        <v>540</v>
      </c>
      <c r="X33" s="86">
        <v>43929</v>
      </c>
    </row>
    <row r="34" spans="1:24">
      <c r="A34" s="73" t="s">
        <v>34</v>
      </c>
      <c r="B34" s="80">
        <v>505</v>
      </c>
      <c r="C34" s="85">
        <v>493</v>
      </c>
      <c r="D34" s="80">
        <v>1820</v>
      </c>
      <c r="E34" s="80">
        <v>1302</v>
      </c>
      <c r="F34" s="81">
        <v>34437</v>
      </c>
      <c r="G34" s="80">
        <v>196599</v>
      </c>
      <c r="H34" s="88">
        <f t="shared" si="4"/>
        <v>3.5322684968917315</v>
      </c>
      <c r="I34" s="85">
        <v>23330</v>
      </c>
      <c r="J34" s="86">
        <v>23330</v>
      </c>
      <c r="K34" s="85">
        <v>571</v>
      </c>
      <c r="L34" s="85">
        <v>255</v>
      </c>
      <c r="M34" s="85">
        <v>27</v>
      </c>
      <c r="N34" s="80">
        <v>11819</v>
      </c>
      <c r="O34" s="80">
        <v>7692</v>
      </c>
      <c r="P34" s="85">
        <v>171</v>
      </c>
      <c r="Q34" s="89">
        <f t="shared" si="5"/>
        <v>0.41916705594883036</v>
      </c>
      <c r="R34" s="87">
        <v>571</v>
      </c>
      <c r="S34" s="87">
        <v>255</v>
      </c>
      <c r="T34" s="87">
        <v>27</v>
      </c>
      <c r="U34" s="86">
        <v>11819</v>
      </c>
      <c r="V34" s="86">
        <v>7692</v>
      </c>
      <c r="W34" s="87">
        <v>171</v>
      </c>
      <c r="X34" s="86">
        <v>55658</v>
      </c>
    </row>
    <row r="35" spans="1:24">
      <c r="A35" s="73" t="s">
        <v>37</v>
      </c>
      <c r="B35" s="80">
        <v>495</v>
      </c>
      <c r="C35" s="85">
        <v>181</v>
      </c>
      <c r="D35" s="85">
        <v>919</v>
      </c>
      <c r="E35" s="85">
        <v>495</v>
      </c>
      <c r="F35" s="81">
        <v>3289</v>
      </c>
      <c r="G35" s="80">
        <v>157872</v>
      </c>
      <c r="H35" s="88">
        <f t="shared" si="4"/>
        <v>2.8233779240289003</v>
      </c>
      <c r="I35" s="85">
        <v>21886</v>
      </c>
      <c r="J35" s="86">
        <v>21886</v>
      </c>
      <c r="K35" s="85">
        <v>214</v>
      </c>
      <c r="L35" s="85">
        <v>108</v>
      </c>
      <c r="M35" s="85">
        <v>1</v>
      </c>
      <c r="N35" s="80">
        <v>5599</v>
      </c>
      <c r="O35" s="80">
        <v>3172</v>
      </c>
      <c r="P35" s="85">
        <v>20</v>
      </c>
      <c r="Q35" s="89">
        <f t="shared" si="5"/>
        <v>0.39140854138350384</v>
      </c>
      <c r="R35" s="87">
        <v>214</v>
      </c>
      <c r="S35" s="87">
        <v>108</v>
      </c>
      <c r="T35" s="87">
        <v>1</v>
      </c>
      <c r="U35" s="86">
        <v>5599</v>
      </c>
      <c r="V35" s="86">
        <v>3172</v>
      </c>
      <c r="W35" s="87">
        <v>20</v>
      </c>
      <c r="X35" s="86">
        <v>55916</v>
      </c>
    </row>
    <row r="36" spans="1:24">
      <c r="A36" s="73" t="s">
        <v>44</v>
      </c>
      <c r="B36" s="80">
        <v>264</v>
      </c>
      <c r="C36" s="85">
        <v>199</v>
      </c>
      <c r="D36" s="85">
        <v>337</v>
      </c>
      <c r="E36" s="85">
        <v>272</v>
      </c>
      <c r="F36" s="81">
        <v>2517</v>
      </c>
      <c r="G36" s="80">
        <v>52657</v>
      </c>
      <c r="H36" s="88">
        <f t="shared" si="4"/>
        <v>1.2485358624777712</v>
      </c>
      <c r="I36" s="85">
        <v>25970</v>
      </c>
      <c r="J36" s="86">
        <v>25970</v>
      </c>
      <c r="K36" s="85">
        <v>121</v>
      </c>
      <c r="L36" s="85">
        <v>91</v>
      </c>
      <c r="M36" s="85">
        <v>15</v>
      </c>
      <c r="N36" s="80">
        <v>4993</v>
      </c>
      <c r="O36" s="80">
        <v>3078</v>
      </c>
      <c r="P36" s="85">
        <v>196</v>
      </c>
      <c r="Q36" s="89">
        <f t="shared" si="5"/>
        <v>0.61576763485477182</v>
      </c>
      <c r="R36" s="87">
        <v>121</v>
      </c>
      <c r="S36" s="87">
        <v>91</v>
      </c>
      <c r="T36" s="87">
        <v>15</v>
      </c>
      <c r="U36" s="86">
        <v>4993</v>
      </c>
      <c r="V36" s="86">
        <v>3078</v>
      </c>
      <c r="W36" s="87">
        <v>196</v>
      </c>
      <c r="X36" s="86">
        <v>42175</v>
      </c>
    </row>
    <row r="37" spans="1:24">
      <c r="A37" s="73" t="s">
        <v>48</v>
      </c>
      <c r="B37" s="80">
        <v>444</v>
      </c>
      <c r="C37" s="85">
        <v>328</v>
      </c>
      <c r="D37" s="85">
        <v>419</v>
      </c>
      <c r="E37" s="85">
        <v>353</v>
      </c>
      <c r="F37" s="81">
        <v>26836</v>
      </c>
      <c r="G37" s="80">
        <v>198346</v>
      </c>
      <c r="H37" s="88">
        <f t="shared" si="4"/>
        <v>3.5524232546477057</v>
      </c>
      <c r="I37" s="85">
        <v>36323</v>
      </c>
      <c r="J37" s="86">
        <v>36323</v>
      </c>
      <c r="K37" s="85">
        <v>367</v>
      </c>
      <c r="L37" s="85">
        <v>82</v>
      </c>
      <c r="M37" s="85">
        <v>14</v>
      </c>
      <c r="N37" s="80">
        <v>7197</v>
      </c>
      <c r="O37" s="80">
        <v>2202</v>
      </c>
      <c r="P37" s="85">
        <v>143</v>
      </c>
      <c r="Q37" s="89">
        <f t="shared" si="5"/>
        <v>0.65055342622774659</v>
      </c>
      <c r="R37" s="87">
        <v>367</v>
      </c>
      <c r="S37" s="87">
        <v>82</v>
      </c>
      <c r="T37" s="87">
        <v>14</v>
      </c>
      <c r="U37" s="86">
        <v>7197</v>
      </c>
      <c r="V37" s="86">
        <v>2202</v>
      </c>
      <c r="W37" s="87">
        <v>143</v>
      </c>
      <c r="X37" s="86">
        <v>55834</v>
      </c>
    </row>
    <row r="38" spans="1:24">
      <c r="A38" s="73" t="s">
        <v>53</v>
      </c>
      <c r="B38" s="80">
        <v>327</v>
      </c>
      <c r="C38" s="85">
        <v>242</v>
      </c>
      <c r="D38" s="85">
        <v>96</v>
      </c>
      <c r="E38" s="85">
        <v>71</v>
      </c>
      <c r="F38" s="81">
        <v>21255</v>
      </c>
      <c r="G38" s="80">
        <v>555426</v>
      </c>
      <c r="H38" s="88">
        <f t="shared" si="4"/>
        <v>11.651234503157056</v>
      </c>
      <c r="I38" s="85">
        <v>13565</v>
      </c>
      <c r="J38" s="86">
        <v>13565</v>
      </c>
      <c r="K38" s="85">
        <v>375</v>
      </c>
      <c r="L38" s="85">
        <v>195</v>
      </c>
      <c r="M38" s="85">
        <v>110</v>
      </c>
      <c r="N38" s="80">
        <v>6561</v>
      </c>
      <c r="O38" s="80">
        <v>3526</v>
      </c>
      <c r="P38" s="80">
        <v>3016</v>
      </c>
      <c r="Q38" s="89">
        <f t="shared" si="5"/>
        <v>0.28455455098487548</v>
      </c>
      <c r="R38" s="87">
        <v>375</v>
      </c>
      <c r="S38" s="87">
        <v>195</v>
      </c>
      <c r="T38" s="87">
        <v>110</v>
      </c>
      <c r="U38" s="86">
        <v>6561</v>
      </c>
      <c r="V38" s="86">
        <v>3526</v>
      </c>
      <c r="W38" s="86">
        <v>3016</v>
      </c>
      <c r="X38" s="86">
        <v>47671</v>
      </c>
    </row>
    <row r="39" spans="1:24">
      <c r="A39" s="73" t="s">
        <v>59</v>
      </c>
      <c r="B39" s="80">
        <v>740</v>
      </c>
      <c r="C39" s="85">
        <v>562</v>
      </c>
      <c r="D39" s="85">
        <v>188</v>
      </c>
      <c r="E39" s="85">
        <v>169</v>
      </c>
      <c r="F39" s="81">
        <v>7742</v>
      </c>
      <c r="G39" s="80">
        <v>148530</v>
      </c>
      <c r="H39" s="88">
        <f t="shared" si="4"/>
        <v>3.0453324585323847</v>
      </c>
      <c r="I39" s="85">
        <v>23374</v>
      </c>
      <c r="J39" s="86">
        <v>23374</v>
      </c>
      <c r="K39" s="85">
        <v>169</v>
      </c>
      <c r="L39" s="85">
        <v>152</v>
      </c>
      <c r="M39" s="85">
        <v>0</v>
      </c>
      <c r="N39" s="80">
        <v>2888</v>
      </c>
      <c r="O39" s="80">
        <v>2212</v>
      </c>
      <c r="P39" s="85">
        <v>0</v>
      </c>
      <c r="Q39" s="89">
        <f t="shared" si="5"/>
        <v>0.47924056342648597</v>
      </c>
      <c r="R39" s="87">
        <v>169</v>
      </c>
      <c r="S39" s="87">
        <v>152</v>
      </c>
      <c r="T39" s="87">
        <v>0</v>
      </c>
      <c r="U39" s="86">
        <v>2888</v>
      </c>
      <c r="V39" s="86">
        <v>2212</v>
      </c>
      <c r="W39" s="87">
        <v>0</v>
      </c>
      <c r="X39" s="86">
        <v>48773</v>
      </c>
    </row>
    <row r="40" spans="1:24">
      <c r="A40" s="73" t="s">
        <v>60</v>
      </c>
      <c r="B40" s="80">
        <v>439</v>
      </c>
      <c r="C40" s="85">
        <v>307</v>
      </c>
      <c r="D40" s="85">
        <v>515</v>
      </c>
      <c r="E40" s="85">
        <v>308</v>
      </c>
      <c r="F40" s="81">
        <v>12764</v>
      </c>
      <c r="G40" s="80">
        <v>154332</v>
      </c>
      <c r="H40" s="88">
        <f t="shared" si="4"/>
        <v>3.0180104425367151</v>
      </c>
      <c r="I40" s="85">
        <v>20668</v>
      </c>
      <c r="J40" s="86">
        <v>20668</v>
      </c>
      <c r="K40" s="85">
        <v>109</v>
      </c>
      <c r="L40" s="85">
        <v>61</v>
      </c>
      <c r="M40" s="85">
        <v>48</v>
      </c>
      <c r="N40" s="80">
        <v>2623</v>
      </c>
      <c r="O40" s="80">
        <v>1663</v>
      </c>
      <c r="P40" s="85">
        <v>960</v>
      </c>
      <c r="Q40" s="89">
        <f t="shared" si="5"/>
        <v>0.40416919256115924</v>
      </c>
      <c r="R40" s="87">
        <v>109</v>
      </c>
      <c r="S40" s="87">
        <v>61</v>
      </c>
      <c r="T40" s="87">
        <v>48</v>
      </c>
      <c r="U40" s="86">
        <v>2623</v>
      </c>
      <c r="V40" s="86">
        <v>1663</v>
      </c>
      <c r="W40" s="87">
        <v>960</v>
      </c>
      <c r="X40" s="86">
        <v>51137</v>
      </c>
    </row>
    <row r="41" spans="1:24">
      <c r="A41" s="95"/>
      <c r="B41" s="96"/>
      <c r="C41" s="97"/>
      <c r="D41" s="97"/>
      <c r="E41" s="97"/>
      <c r="F41" s="98"/>
      <c r="G41" s="97"/>
      <c r="H41" s="99"/>
      <c r="I41" s="95"/>
      <c r="J41" s="100"/>
      <c r="K41" s="97"/>
      <c r="L41" s="97"/>
      <c r="M41" s="97"/>
      <c r="N41" s="97"/>
      <c r="O41" s="97"/>
      <c r="P41" s="97"/>
      <c r="Q41" s="101"/>
      <c r="R41" s="100"/>
      <c r="S41" s="100"/>
      <c r="T41" s="100"/>
      <c r="U41" s="100"/>
      <c r="V41" s="100"/>
      <c r="W41" s="100"/>
    </row>
    <row r="42" spans="1:24">
      <c r="A42" s="7" t="s">
        <v>66</v>
      </c>
    </row>
    <row r="43" spans="1:24">
      <c r="A43" s="73" t="s">
        <v>22</v>
      </c>
      <c r="B43" s="80">
        <v>86</v>
      </c>
      <c r="C43" s="85">
        <v>75</v>
      </c>
      <c r="D43" s="85">
        <v>945</v>
      </c>
      <c r="E43" s="85">
        <v>654</v>
      </c>
      <c r="F43" s="81">
        <v>28027</v>
      </c>
      <c r="G43" s="80">
        <v>234496</v>
      </c>
      <c r="H43" s="88">
        <f t="shared" ref="H43:H48" si="6">(G43/X43)</f>
        <v>3.7633162683956285</v>
      </c>
      <c r="I43" s="85">
        <v>26101</v>
      </c>
      <c r="J43" s="86">
        <v>26101</v>
      </c>
      <c r="K43" s="85">
        <v>689</v>
      </c>
      <c r="L43" s="85">
        <v>462</v>
      </c>
      <c r="M43" s="85">
        <v>67</v>
      </c>
      <c r="N43" s="80">
        <v>15509</v>
      </c>
      <c r="O43" s="80">
        <v>10923</v>
      </c>
      <c r="P43" s="80">
        <v>3287</v>
      </c>
      <c r="Q43" s="89">
        <f t="shared" ref="Q43:Q48" si="7">(J43/X43)</f>
        <v>0.41888270128869703</v>
      </c>
      <c r="R43" s="87">
        <v>689</v>
      </c>
      <c r="S43" s="87">
        <v>462</v>
      </c>
      <c r="T43" s="87">
        <v>67</v>
      </c>
      <c r="U43" s="86">
        <v>15509</v>
      </c>
      <c r="V43" s="86">
        <v>10923</v>
      </c>
      <c r="W43" s="86">
        <v>3287</v>
      </c>
      <c r="X43" s="86">
        <v>62311</v>
      </c>
    </row>
    <row r="44" spans="1:24">
      <c r="A44" s="73" t="s">
        <v>35</v>
      </c>
      <c r="B44" s="80">
        <v>239</v>
      </c>
      <c r="C44" s="85">
        <v>145</v>
      </c>
      <c r="D44" s="85">
        <v>829</v>
      </c>
      <c r="E44" s="85">
        <v>623</v>
      </c>
      <c r="F44" s="81">
        <v>731</v>
      </c>
      <c r="G44" s="80">
        <v>102536</v>
      </c>
      <c r="H44" s="88">
        <f t="shared" si="6"/>
        <v>1.5132008087247828</v>
      </c>
      <c r="I44" s="85">
        <v>39636</v>
      </c>
      <c r="J44" s="86">
        <v>39636</v>
      </c>
      <c r="K44" s="85">
        <v>363</v>
      </c>
      <c r="L44" s="85">
        <v>101</v>
      </c>
      <c r="M44" s="85">
        <v>26</v>
      </c>
      <c r="N44" s="80">
        <v>8494</v>
      </c>
      <c r="O44" s="80">
        <v>1307</v>
      </c>
      <c r="P44" s="85">
        <v>330</v>
      </c>
      <c r="Q44" s="89">
        <f t="shared" si="7"/>
        <v>0.5849382388099349</v>
      </c>
      <c r="R44" s="87">
        <v>363</v>
      </c>
      <c r="S44" s="87">
        <v>101</v>
      </c>
      <c r="T44" s="87">
        <v>26</v>
      </c>
      <c r="U44" s="86">
        <v>8494</v>
      </c>
      <c r="V44" s="86">
        <v>1307</v>
      </c>
      <c r="W44" s="87">
        <v>330</v>
      </c>
      <c r="X44" s="86">
        <v>67761</v>
      </c>
    </row>
    <row r="45" spans="1:24">
      <c r="A45" s="73" t="s">
        <v>49</v>
      </c>
      <c r="B45" s="80">
        <v>223</v>
      </c>
      <c r="C45" s="85">
        <v>365</v>
      </c>
      <c r="D45" s="80">
        <v>1738</v>
      </c>
      <c r="E45" s="80">
        <v>1431</v>
      </c>
      <c r="F45" s="81">
        <v>45587</v>
      </c>
      <c r="G45" s="80">
        <v>191690</v>
      </c>
      <c r="H45" s="88">
        <f t="shared" si="6"/>
        <v>2.7790020006378846</v>
      </c>
      <c r="I45" s="85">
        <v>34797</v>
      </c>
      <c r="J45" s="86">
        <v>34797</v>
      </c>
      <c r="K45" s="85">
        <v>365</v>
      </c>
      <c r="L45" s="85">
        <v>282</v>
      </c>
      <c r="M45" s="85">
        <v>0</v>
      </c>
      <c r="N45" s="80">
        <v>12904</v>
      </c>
      <c r="O45" s="80">
        <v>9661</v>
      </c>
      <c r="P45" s="85">
        <v>0</v>
      </c>
      <c r="Q45" s="89">
        <f t="shared" si="7"/>
        <v>0.50446519180028415</v>
      </c>
      <c r="R45" s="87">
        <v>365</v>
      </c>
      <c r="S45" s="87">
        <v>282</v>
      </c>
      <c r="T45" s="87">
        <v>0</v>
      </c>
      <c r="U45" s="86">
        <v>12904</v>
      </c>
      <c r="V45" s="86">
        <v>9661</v>
      </c>
      <c r="W45" s="87">
        <v>0</v>
      </c>
      <c r="X45" s="86">
        <v>68978</v>
      </c>
    </row>
    <row r="46" spans="1:24">
      <c r="A46" s="73" t="s">
        <v>50</v>
      </c>
      <c r="B46" s="80">
        <v>211</v>
      </c>
      <c r="C46" s="85">
        <v>166</v>
      </c>
      <c r="D46" s="85">
        <v>713</v>
      </c>
      <c r="E46" s="85">
        <v>570</v>
      </c>
      <c r="F46" s="81">
        <v>37521</v>
      </c>
      <c r="G46" s="80">
        <v>61869</v>
      </c>
      <c r="H46" s="88">
        <f t="shared" si="6"/>
        <v>0.9666427098306356</v>
      </c>
      <c r="I46" s="85">
        <v>18706</v>
      </c>
      <c r="J46" s="86">
        <v>18706</v>
      </c>
      <c r="K46" s="85">
        <v>351</v>
      </c>
      <c r="L46" s="85">
        <v>211</v>
      </c>
      <c r="M46" s="85">
        <v>0</v>
      </c>
      <c r="N46" s="80">
        <v>7358</v>
      </c>
      <c r="O46" s="80">
        <v>6988</v>
      </c>
      <c r="P46" s="85">
        <v>0</v>
      </c>
      <c r="Q46" s="89">
        <f t="shared" si="7"/>
        <v>0.29226298356352726</v>
      </c>
      <c r="R46" s="87">
        <v>351</v>
      </c>
      <c r="S46" s="87">
        <v>211</v>
      </c>
      <c r="T46" s="87">
        <v>0</v>
      </c>
      <c r="U46" s="86">
        <v>7358</v>
      </c>
      <c r="V46" s="86">
        <v>6988</v>
      </c>
      <c r="W46" s="87">
        <v>0</v>
      </c>
      <c r="X46" s="86">
        <v>64004</v>
      </c>
    </row>
    <row r="47" spans="1:24">
      <c r="A47" s="73" t="s">
        <v>56</v>
      </c>
      <c r="B47" s="80">
        <v>368</v>
      </c>
      <c r="C47" s="85">
        <v>105</v>
      </c>
      <c r="D47" s="85">
        <v>55</v>
      </c>
      <c r="E47" s="85">
        <v>46</v>
      </c>
      <c r="F47" s="81">
        <v>95397</v>
      </c>
      <c r="G47" s="80">
        <v>241334</v>
      </c>
      <c r="H47" s="88">
        <f t="shared" si="6"/>
        <v>3.2206208129820908</v>
      </c>
      <c r="I47" s="85">
        <v>46050</v>
      </c>
      <c r="J47" s="86">
        <v>46050</v>
      </c>
      <c r="K47" s="85">
        <v>263</v>
      </c>
      <c r="L47" s="85">
        <v>142</v>
      </c>
      <c r="M47" s="85">
        <v>15</v>
      </c>
      <c r="N47" s="80">
        <v>7970</v>
      </c>
      <c r="O47" s="80">
        <v>4251</v>
      </c>
      <c r="P47" s="85">
        <v>168</v>
      </c>
      <c r="Q47" s="89">
        <f t="shared" si="7"/>
        <v>0.61454079590039234</v>
      </c>
      <c r="R47" s="87">
        <v>263</v>
      </c>
      <c r="S47" s="87">
        <v>142</v>
      </c>
      <c r="T47" s="87">
        <v>15</v>
      </c>
      <c r="U47" s="86">
        <v>7970</v>
      </c>
      <c r="V47" s="86">
        <v>4251</v>
      </c>
      <c r="W47" s="87">
        <v>168</v>
      </c>
      <c r="X47" s="86">
        <v>74934</v>
      </c>
    </row>
    <row r="48" spans="1:24">
      <c r="A48" s="73" t="s">
        <v>57</v>
      </c>
      <c r="B48" s="80">
        <v>1532</v>
      </c>
      <c r="C48" s="85">
        <v>554</v>
      </c>
      <c r="D48" s="85">
        <v>427</v>
      </c>
      <c r="E48" s="85">
        <v>292</v>
      </c>
      <c r="F48" s="81">
        <v>19054</v>
      </c>
      <c r="G48" s="80">
        <v>111797</v>
      </c>
      <c r="H48" s="88">
        <f t="shared" si="6"/>
        <v>1.4628711251848265</v>
      </c>
      <c r="I48" s="85">
        <v>36029</v>
      </c>
      <c r="J48" s="86">
        <v>36029</v>
      </c>
      <c r="K48" s="85">
        <v>949</v>
      </c>
      <c r="L48" s="85">
        <v>325</v>
      </c>
      <c r="M48" s="85">
        <v>2</v>
      </c>
      <c r="N48" s="80">
        <v>24168</v>
      </c>
      <c r="O48" s="80">
        <v>12705</v>
      </c>
      <c r="P48" s="85">
        <v>7</v>
      </c>
      <c r="Q48" s="89">
        <f t="shared" si="7"/>
        <v>0.47144184342410006</v>
      </c>
      <c r="R48" s="87">
        <v>949</v>
      </c>
      <c r="S48" s="87">
        <v>325</v>
      </c>
      <c r="T48" s="87">
        <v>2</v>
      </c>
      <c r="U48" s="86">
        <v>24168</v>
      </c>
      <c r="V48" s="86">
        <v>12705</v>
      </c>
      <c r="W48" s="87">
        <v>7</v>
      </c>
      <c r="X48" s="86">
        <v>76423</v>
      </c>
    </row>
    <row r="49" spans="1:24">
      <c r="A49" s="95"/>
      <c r="B49" s="102"/>
      <c r="C49" s="103"/>
      <c r="D49" s="103"/>
      <c r="E49" s="103"/>
      <c r="F49" s="104"/>
      <c r="G49" s="102"/>
      <c r="H49" s="105"/>
      <c r="I49" s="103"/>
      <c r="J49" s="106"/>
      <c r="K49" s="103"/>
      <c r="L49" s="103"/>
      <c r="M49" s="103"/>
      <c r="N49" s="102"/>
      <c r="O49" s="102"/>
      <c r="P49" s="103"/>
      <c r="Q49" s="107"/>
      <c r="R49" s="108"/>
      <c r="S49" s="108"/>
      <c r="T49" s="108"/>
      <c r="U49" s="106"/>
      <c r="V49" s="106"/>
      <c r="W49" s="108"/>
      <c r="X49" s="86"/>
    </row>
    <row r="50" spans="1:24">
      <c r="A50" s="7" t="s">
        <v>67</v>
      </c>
      <c r="B50" s="80"/>
      <c r="C50" s="85"/>
      <c r="D50" s="85"/>
      <c r="E50" s="85"/>
      <c r="F50" s="81"/>
      <c r="G50" s="80"/>
      <c r="H50" s="88"/>
      <c r="I50" s="85"/>
      <c r="J50" s="86"/>
      <c r="K50" s="85"/>
      <c r="L50" s="85"/>
      <c r="M50" s="85"/>
      <c r="N50" s="80"/>
      <c r="O50" s="80"/>
      <c r="P50" s="85"/>
      <c r="Q50" s="89"/>
      <c r="R50" s="87"/>
      <c r="S50" s="87"/>
      <c r="T50" s="87"/>
      <c r="U50" s="86"/>
      <c r="V50" s="86"/>
      <c r="W50" s="87"/>
      <c r="X50" s="86"/>
    </row>
    <row r="51" spans="1:24">
      <c r="A51" s="73" t="s">
        <v>36</v>
      </c>
      <c r="B51" s="80">
        <v>844</v>
      </c>
      <c r="C51" s="85">
        <v>441</v>
      </c>
      <c r="D51" s="80">
        <v>1844</v>
      </c>
      <c r="E51" s="80">
        <v>1178</v>
      </c>
      <c r="F51" s="81">
        <v>28036</v>
      </c>
      <c r="G51" s="80">
        <v>268268</v>
      </c>
      <c r="H51" s="88">
        <f>(G51/X51)</f>
        <v>2.5234265504040034</v>
      </c>
      <c r="I51" s="85">
        <v>53807</v>
      </c>
      <c r="J51" s="86">
        <v>53807</v>
      </c>
      <c r="K51" s="85">
        <v>268</v>
      </c>
      <c r="L51" s="85">
        <v>147</v>
      </c>
      <c r="M51" s="85">
        <v>20</v>
      </c>
      <c r="N51" s="80">
        <v>8887</v>
      </c>
      <c r="O51" s="80">
        <v>5469</v>
      </c>
      <c r="P51" s="85">
        <v>205</v>
      </c>
      <c r="Q51" s="89">
        <f>(J51/X51)</f>
        <v>0.50612824637149501</v>
      </c>
      <c r="R51" s="87">
        <v>268</v>
      </c>
      <c r="S51" s="87">
        <v>147</v>
      </c>
      <c r="T51" s="87">
        <v>20</v>
      </c>
      <c r="U51" s="86">
        <v>8887</v>
      </c>
      <c r="V51" s="86">
        <v>5469</v>
      </c>
      <c r="W51" s="87">
        <v>205</v>
      </c>
      <c r="X51" s="86">
        <v>106311</v>
      </c>
    </row>
    <row r="52" spans="1:24">
      <c r="A52" s="73" t="s">
        <v>39</v>
      </c>
      <c r="B52" s="80">
        <v>749</v>
      </c>
      <c r="C52" s="85">
        <v>488</v>
      </c>
      <c r="D52" s="85">
        <v>852</v>
      </c>
      <c r="E52" s="85">
        <v>503</v>
      </c>
      <c r="F52" s="81">
        <v>21640</v>
      </c>
      <c r="G52" s="80">
        <v>286522</v>
      </c>
      <c r="H52" s="88">
        <f>(G52/X52)</f>
        <v>3.0095900339275024</v>
      </c>
      <c r="I52" s="85">
        <v>38216</v>
      </c>
      <c r="J52" s="86">
        <v>38216</v>
      </c>
      <c r="K52" s="85">
        <v>691</v>
      </c>
      <c r="L52" s="85">
        <v>519</v>
      </c>
      <c r="M52" s="85">
        <v>50</v>
      </c>
      <c r="N52" s="80">
        <v>18958</v>
      </c>
      <c r="O52" s="80">
        <v>15539</v>
      </c>
      <c r="P52" s="85">
        <v>526</v>
      </c>
      <c r="Q52" s="89">
        <f>(J52/X52)</f>
        <v>0.40141592176717122</v>
      </c>
      <c r="R52" s="87">
        <v>691</v>
      </c>
      <c r="S52" s="87">
        <v>519</v>
      </c>
      <c r="T52" s="87">
        <v>50</v>
      </c>
      <c r="U52" s="86">
        <v>18958</v>
      </c>
      <c r="V52" s="86">
        <v>15539</v>
      </c>
      <c r="W52" s="87">
        <v>526</v>
      </c>
      <c r="X52" s="86">
        <v>95203</v>
      </c>
    </row>
    <row r="53" spans="1:24">
      <c r="A53" s="73" t="s">
        <v>42</v>
      </c>
      <c r="B53" s="80">
        <v>334</v>
      </c>
      <c r="C53" s="85">
        <v>150</v>
      </c>
      <c r="D53" s="85">
        <v>727</v>
      </c>
      <c r="E53" s="85">
        <v>505</v>
      </c>
      <c r="F53" s="81">
        <v>36412</v>
      </c>
      <c r="G53" s="80">
        <v>253342</v>
      </c>
      <c r="H53" s="88">
        <f>(G53/X53)</f>
        <v>3.1564769938077024</v>
      </c>
      <c r="I53" s="85">
        <v>34307</v>
      </c>
      <c r="J53" s="86">
        <v>34307</v>
      </c>
      <c r="K53" s="85">
        <v>71</v>
      </c>
      <c r="L53" s="85">
        <v>71</v>
      </c>
      <c r="M53" s="85">
        <v>0</v>
      </c>
      <c r="N53" s="85">
        <v>664</v>
      </c>
      <c r="O53" s="85">
        <v>664</v>
      </c>
      <c r="P53" s="85">
        <v>0</v>
      </c>
      <c r="Q53" s="89">
        <f>(J53/X53)</f>
        <v>0.42744296731912135</v>
      </c>
      <c r="R53" s="87">
        <v>71</v>
      </c>
      <c r="S53" s="87">
        <v>71</v>
      </c>
      <c r="T53" s="87">
        <v>0</v>
      </c>
      <c r="U53" s="87">
        <v>664</v>
      </c>
      <c r="V53" s="87">
        <v>664</v>
      </c>
      <c r="W53" s="87">
        <v>0</v>
      </c>
      <c r="X53" s="86">
        <v>80261</v>
      </c>
    </row>
    <row r="54" spans="1:24">
      <c r="A54" s="73" t="s">
        <v>43</v>
      </c>
      <c r="B54" s="80">
        <v>386</v>
      </c>
      <c r="C54" s="85">
        <v>320</v>
      </c>
      <c r="D54" s="85">
        <v>679</v>
      </c>
      <c r="E54" s="85">
        <v>517</v>
      </c>
      <c r="F54" s="81">
        <v>21291</v>
      </c>
      <c r="G54" s="80">
        <v>329770</v>
      </c>
      <c r="H54" s="88">
        <f>(G54/X54)</f>
        <v>3.5577732225698564</v>
      </c>
      <c r="I54" s="85">
        <v>34272</v>
      </c>
      <c r="J54" s="86">
        <v>34272</v>
      </c>
      <c r="K54" s="85">
        <v>806</v>
      </c>
      <c r="L54" s="85">
        <v>446</v>
      </c>
      <c r="M54" s="85">
        <v>43</v>
      </c>
      <c r="N54" s="80">
        <v>36250</v>
      </c>
      <c r="O54" s="80">
        <v>23381</v>
      </c>
      <c r="P54" s="85">
        <v>614</v>
      </c>
      <c r="Q54" s="89">
        <f>(J54/X54)</f>
        <v>0.36974862444708168</v>
      </c>
      <c r="R54" s="87">
        <v>806</v>
      </c>
      <c r="S54" s="87">
        <v>446</v>
      </c>
      <c r="T54" s="87">
        <v>43</v>
      </c>
      <c r="U54" s="86">
        <v>36250</v>
      </c>
      <c r="V54" s="86">
        <v>23381</v>
      </c>
      <c r="W54" s="87">
        <v>614</v>
      </c>
      <c r="X54" s="86">
        <v>92690</v>
      </c>
    </row>
    <row r="55" spans="1:24">
      <c r="A55" s="73" t="s">
        <v>46</v>
      </c>
      <c r="B55" s="80">
        <v>1935</v>
      </c>
      <c r="C55" s="80">
        <v>1272</v>
      </c>
      <c r="D55" s="85">
        <v>727</v>
      </c>
      <c r="E55" s="85">
        <v>549</v>
      </c>
      <c r="F55" s="81">
        <v>42416</v>
      </c>
      <c r="G55" s="80">
        <v>167029</v>
      </c>
      <c r="H55" s="88">
        <f>(G55/X55)</f>
        <v>1.603611820503466</v>
      </c>
      <c r="I55" s="85">
        <v>53595</v>
      </c>
      <c r="J55" s="86">
        <v>53595</v>
      </c>
      <c r="K55" s="85">
        <v>654</v>
      </c>
      <c r="L55" s="85">
        <v>316</v>
      </c>
      <c r="M55" s="85">
        <v>1</v>
      </c>
      <c r="N55" s="80">
        <v>14176</v>
      </c>
      <c r="O55" s="80">
        <v>5250</v>
      </c>
      <c r="P55" s="85">
        <v>10</v>
      </c>
      <c r="Q55" s="89">
        <f>(J55/X55)</f>
        <v>0.51455481096027189</v>
      </c>
      <c r="R55" s="87">
        <v>654</v>
      </c>
      <c r="S55" s="87">
        <v>316</v>
      </c>
      <c r="T55" s="87">
        <v>1</v>
      </c>
      <c r="U55" s="86">
        <v>14176</v>
      </c>
      <c r="V55" s="86">
        <v>5250</v>
      </c>
      <c r="W55" s="87">
        <v>10</v>
      </c>
      <c r="X55" s="86">
        <v>104158</v>
      </c>
    </row>
    <row r="56" spans="1:24">
      <c r="A56" s="95"/>
      <c r="B56" s="102"/>
      <c r="C56" s="102"/>
      <c r="D56" s="103"/>
      <c r="E56" s="103"/>
      <c r="F56" s="104"/>
      <c r="G56" s="102"/>
      <c r="H56" s="105"/>
      <c r="I56" s="103"/>
      <c r="J56" s="106"/>
      <c r="K56" s="103"/>
      <c r="L56" s="103"/>
      <c r="M56" s="103"/>
      <c r="N56" s="102"/>
      <c r="O56" s="102"/>
      <c r="P56" s="103"/>
      <c r="Q56" s="107"/>
      <c r="R56" s="108"/>
      <c r="S56" s="108"/>
      <c r="T56" s="108"/>
      <c r="U56" s="106"/>
      <c r="V56" s="106"/>
      <c r="W56" s="108"/>
      <c r="X56" s="86"/>
    </row>
    <row r="57" spans="1:24">
      <c r="A57" s="7" t="s">
        <v>68</v>
      </c>
      <c r="B57" s="80"/>
      <c r="C57" s="80"/>
      <c r="D57" s="85"/>
      <c r="E57" s="85"/>
      <c r="F57" s="81"/>
      <c r="G57" s="80"/>
      <c r="H57" s="88"/>
      <c r="I57" s="85"/>
      <c r="J57" s="86"/>
      <c r="K57" s="85"/>
      <c r="L57" s="85"/>
      <c r="M57" s="85"/>
      <c r="N57" s="80"/>
      <c r="O57" s="80"/>
      <c r="P57" s="85"/>
      <c r="Q57" s="89"/>
      <c r="R57" s="87"/>
      <c r="S57" s="87"/>
      <c r="T57" s="87"/>
      <c r="U57" s="86"/>
      <c r="V57" s="86"/>
      <c r="W57" s="87"/>
      <c r="X57" s="86"/>
    </row>
    <row r="58" spans="1:24">
      <c r="A58" s="73" t="s">
        <v>19</v>
      </c>
      <c r="B58" s="80">
        <v>1139</v>
      </c>
      <c r="C58" s="85">
        <v>726</v>
      </c>
      <c r="D58" s="85">
        <v>210</v>
      </c>
      <c r="E58" s="85">
        <v>189</v>
      </c>
      <c r="F58" s="81">
        <v>138414</v>
      </c>
      <c r="G58" s="80">
        <v>724353</v>
      </c>
      <c r="H58" s="88">
        <f>(G58/X58)</f>
        <v>3.3868053769725308</v>
      </c>
      <c r="I58" s="85">
        <v>128505</v>
      </c>
      <c r="J58" s="86">
        <v>128505</v>
      </c>
      <c r="K58" s="80">
        <v>3552</v>
      </c>
      <c r="L58" s="80">
        <v>2383</v>
      </c>
      <c r="M58" s="85">
        <v>161</v>
      </c>
      <c r="N58" s="80">
        <v>84371</v>
      </c>
      <c r="O58" s="80">
        <v>50734</v>
      </c>
      <c r="P58" s="80">
        <v>4353</v>
      </c>
      <c r="Q58" s="89">
        <f>(J58/X58)</f>
        <v>0.60084161309175921</v>
      </c>
      <c r="R58" s="86">
        <v>3552</v>
      </c>
      <c r="S58" s="86">
        <v>2383</v>
      </c>
      <c r="T58" s="87">
        <v>161</v>
      </c>
      <c r="U58" s="86">
        <v>84371</v>
      </c>
      <c r="V58" s="86">
        <v>50734</v>
      </c>
      <c r="W58" s="86">
        <v>4353</v>
      </c>
      <c r="X58" s="86">
        <v>213875</v>
      </c>
    </row>
    <row r="59" spans="1:24">
      <c r="A59" s="73" t="s">
        <v>25</v>
      </c>
      <c r="B59" s="80">
        <v>10194</v>
      </c>
      <c r="C59" s="80">
        <v>4646</v>
      </c>
      <c r="D59" s="80">
        <v>2676</v>
      </c>
      <c r="E59" s="80">
        <v>1948</v>
      </c>
      <c r="F59" s="81">
        <v>463285</v>
      </c>
      <c r="G59" s="80">
        <v>1476037</v>
      </c>
      <c r="H59" s="88">
        <f>(G59/X59)</f>
        <v>5.216157668195665</v>
      </c>
      <c r="I59" s="85">
        <v>151168</v>
      </c>
      <c r="J59" s="86">
        <v>151168</v>
      </c>
      <c r="K59" s="80">
        <v>3566</v>
      </c>
      <c r="L59" s="80">
        <v>2671</v>
      </c>
      <c r="M59" s="85">
        <v>220</v>
      </c>
      <c r="N59" s="80">
        <v>117160</v>
      </c>
      <c r="O59" s="80">
        <v>101257</v>
      </c>
      <c r="P59" s="80">
        <v>5171</v>
      </c>
      <c r="Q59" s="89">
        <f>(J59/X59)</f>
        <v>0.53421162368274122</v>
      </c>
      <c r="R59" s="86">
        <v>3566</v>
      </c>
      <c r="S59" s="86">
        <v>2671</v>
      </c>
      <c r="T59" s="87">
        <v>220</v>
      </c>
      <c r="U59" s="86">
        <v>117160</v>
      </c>
      <c r="V59" s="86">
        <v>101257</v>
      </c>
      <c r="W59" s="86">
        <v>5171</v>
      </c>
      <c r="X59" s="86">
        <v>282974</v>
      </c>
    </row>
    <row r="60" spans="1:24">
      <c r="A60" s="73" t="s">
        <v>29</v>
      </c>
      <c r="B60" s="80">
        <v>817</v>
      </c>
      <c r="C60" s="85">
        <v>386</v>
      </c>
      <c r="D60" s="85">
        <v>285</v>
      </c>
      <c r="E60" s="85">
        <v>194</v>
      </c>
      <c r="F60" s="81">
        <v>148562</v>
      </c>
      <c r="G60" s="80">
        <v>456177</v>
      </c>
      <c r="H60" s="88">
        <f>(G60/X60)</f>
        <v>2.4380802223350524</v>
      </c>
      <c r="I60" s="85">
        <v>59915</v>
      </c>
      <c r="J60" s="86">
        <v>59915</v>
      </c>
      <c r="K60" s="80">
        <v>1368</v>
      </c>
      <c r="L60" s="85">
        <v>832</v>
      </c>
      <c r="M60" s="85">
        <v>237</v>
      </c>
      <c r="N60" s="80">
        <v>44125</v>
      </c>
      <c r="O60" s="80">
        <v>23907</v>
      </c>
      <c r="P60" s="80">
        <v>2550</v>
      </c>
      <c r="Q60" s="89">
        <f>(J60/X60)</f>
        <v>0.32022126613398894</v>
      </c>
      <c r="R60" s="86">
        <v>1368</v>
      </c>
      <c r="S60" s="87">
        <v>832</v>
      </c>
      <c r="T60" s="87">
        <v>237</v>
      </c>
      <c r="U60" s="86">
        <v>44125</v>
      </c>
      <c r="V60" s="86">
        <v>23907</v>
      </c>
      <c r="W60" s="86">
        <v>2550</v>
      </c>
      <c r="X60" s="86">
        <v>187105</v>
      </c>
    </row>
    <row r="61" spans="1:24">
      <c r="A61" s="73" t="s">
        <v>32</v>
      </c>
      <c r="B61" s="80">
        <v>5093</v>
      </c>
      <c r="C61" s="80">
        <v>2457</v>
      </c>
      <c r="D61" s="80">
        <v>5720</v>
      </c>
      <c r="E61" s="80">
        <v>4273</v>
      </c>
      <c r="F61" s="81">
        <v>49816</v>
      </c>
      <c r="G61" s="80">
        <v>701792</v>
      </c>
      <c r="H61" s="88">
        <f>(G61/X61)</f>
        <v>4.3254810596255071</v>
      </c>
      <c r="I61" s="85">
        <v>95519</v>
      </c>
      <c r="J61" s="86">
        <v>95519</v>
      </c>
      <c r="K61" s="80">
        <v>1138</v>
      </c>
      <c r="L61" s="85">
        <v>464</v>
      </c>
      <c r="M61" s="85">
        <v>139</v>
      </c>
      <c r="N61" s="80">
        <v>32233</v>
      </c>
      <c r="O61" s="80">
        <v>16717</v>
      </c>
      <c r="P61" s="80">
        <v>1441</v>
      </c>
      <c r="Q61" s="89">
        <f>(J61/X61)</f>
        <v>0.58872946020240868</v>
      </c>
      <c r="R61" s="86">
        <v>1138</v>
      </c>
      <c r="S61" s="87">
        <v>464</v>
      </c>
      <c r="T61" s="87">
        <v>139</v>
      </c>
      <c r="U61" s="86">
        <v>32233</v>
      </c>
      <c r="V61" s="86">
        <v>16717</v>
      </c>
      <c r="W61" s="86">
        <v>1441</v>
      </c>
      <c r="X61" s="86">
        <v>162246</v>
      </c>
    </row>
    <row r="62" spans="1:24">
      <c r="A62" s="73" t="s">
        <v>31</v>
      </c>
      <c r="B62" s="80">
        <v>2739</v>
      </c>
      <c r="C62" s="85">
        <v>494</v>
      </c>
      <c r="D62" s="85">
        <v>934</v>
      </c>
      <c r="E62" s="85">
        <v>652</v>
      </c>
      <c r="F62" s="81">
        <v>94360</v>
      </c>
      <c r="G62" s="80">
        <v>1281384</v>
      </c>
      <c r="H62" s="88">
        <f>(G62/X62)</f>
        <v>5.2240618056546468</v>
      </c>
      <c r="I62" s="85">
        <v>156123</v>
      </c>
      <c r="J62" s="86">
        <v>156123</v>
      </c>
      <c r="K62" s="80">
        <v>2087</v>
      </c>
      <c r="L62" s="80">
        <v>1161</v>
      </c>
      <c r="M62" s="85">
        <v>337</v>
      </c>
      <c r="N62" s="80">
        <v>57150</v>
      </c>
      <c r="O62" s="80">
        <v>33615</v>
      </c>
      <c r="P62" s="80">
        <v>8952</v>
      </c>
      <c r="Q62" s="89">
        <f>(J62/X62)</f>
        <v>0.6364963206066413</v>
      </c>
      <c r="R62" s="86">
        <v>2087</v>
      </c>
      <c r="S62" s="86">
        <v>1161</v>
      </c>
      <c r="T62" s="87">
        <v>337</v>
      </c>
      <c r="U62" s="86">
        <v>57150</v>
      </c>
      <c r="V62" s="86">
        <v>33615</v>
      </c>
      <c r="W62" s="86">
        <v>8952</v>
      </c>
      <c r="X62" s="86">
        <v>245285</v>
      </c>
    </row>
    <row r="63" spans="1:24">
      <c r="A63" s="95"/>
      <c r="B63" s="106"/>
      <c r="C63" s="100"/>
      <c r="D63" s="100"/>
      <c r="E63" s="100"/>
      <c r="F63" s="109"/>
      <c r="G63" s="100"/>
      <c r="H63" s="105"/>
      <c r="I63" s="95"/>
      <c r="J63" s="100"/>
      <c r="K63" s="100"/>
      <c r="L63" s="100"/>
      <c r="M63" s="100"/>
      <c r="N63" s="100"/>
      <c r="O63" s="100"/>
      <c r="P63" s="100"/>
      <c r="Q63" s="107"/>
      <c r="R63" s="100"/>
      <c r="S63" s="100"/>
      <c r="T63" s="100"/>
      <c r="U63" s="100"/>
      <c r="V63" s="100"/>
      <c r="W63" s="100"/>
    </row>
    <row r="64" spans="1:24">
      <c r="A64" s="7" t="s">
        <v>69</v>
      </c>
    </row>
    <row r="65" spans="1:24">
      <c r="A65" s="73" t="s">
        <v>16</v>
      </c>
      <c r="B65" s="80">
        <v>0</v>
      </c>
      <c r="C65" s="85">
        <v>0</v>
      </c>
      <c r="D65" s="85">
        <v>0</v>
      </c>
      <c r="E65" s="85">
        <v>0</v>
      </c>
      <c r="F65" s="81">
        <v>6335</v>
      </c>
      <c r="G65" s="80">
        <v>16472</v>
      </c>
      <c r="H65" s="88">
        <f>(G65/X65)</f>
        <v>4.8561320754716979</v>
      </c>
      <c r="I65" s="85">
        <v>3734</v>
      </c>
      <c r="J65" s="86">
        <v>3734</v>
      </c>
      <c r="K65" s="85">
        <v>6</v>
      </c>
      <c r="L65" s="85">
        <v>6</v>
      </c>
      <c r="M65" s="85">
        <v>0</v>
      </c>
      <c r="N65" s="85">
        <v>27</v>
      </c>
      <c r="O65" s="85">
        <v>27</v>
      </c>
      <c r="P65" s="85">
        <v>0</v>
      </c>
      <c r="Q65" s="89">
        <f>(J65/X65)</f>
        <v>1.1008254716981132</v>
      </c>
      <c r="R65" s="87">
        <v>6</v>
      </c>
      <c r="S65" s="87">
        <v>6</v>
      </c>
      <c r="T65" s="87">
        <v>0</v>
      </c>
      <c r="U65" s="87">
        <v>27</v>
      </c>
      <c r="V65" s="87">
        <v>27</v>
      </c>
      <c r="W65" s="87">
        <v>0</v>
      </c>
      <c r="X65" s="86">
        <v>3392</v>
      </c>
    </row>
    <row r="66" spans="1:24">
      <c r="A66" s="73" t="s">
        <v>38</v>
      </c>
      <c r="B66" s="80">
        <v>0</v>
      </c>
      <c r="C66" s="85">
        <v>0</v>
      </c>
      <c r="D66" s="85">
        <v>21</v>
      </c>
      <c r="E66" s="85">
        <v>9</v>
      </c>
      <c r="F66" s="81">
        <v>2297</v>
      </c>
      <c r="G66" s="80">
        <v>50832</v>
      </c>
      <c r="H66" s="88">
        <f>(G66/X66)</f>
        <v>3.4364521362898865</v>
      </c>
      <c r="I66" s="85">
        <v>11092</v>
      </c>
      <c r="J66" s="86">
        <v>11092</v>
      </c>
      <c r="K66" s="85">
        <v>131</v>
      </c>
      <c r="L66" s="85">
        <v>121</v>
      </c>
      <c r="M66" s="85">
        <v>0</v>
      </c>
      <c r="N66" s="80">
        <v>3027</v>
      </c>
      <c r="O66" s="80">
        <v>2856</v>
      </c>
      <c r="P66" s="85">
        <v>0</v>
      </c>
      <c r="Q66" s="89">
        <f>(J66/X66)</f>
        <v>0.74986479177934018</v>
      </c>
      <c r="R66" s="87">
        <v>131</v>
      </c>
      <c r="S66" s="87">
        <v>121</v>
      </c>
      <c r="T66" s="87">
        <v>0</v>
      </c>
      <c r="U66" s="86">
        <v>3027</v>
      </c>
      <c r="V66" s="86">
        <v>2856</v>
      </c>
      <c r="W66" s="87">
        <v>0</v>
      </c>
      <c r="X66" s="86">
        <v>14792</v>
      </c>
    </row>
    <row r="67" spans="1:24">
      <c r="A67" s="95"/>
      <c r="B67" s="106"/>
      <c r="C67" s="100"/>
      <c r="D67" s="100"/>
      <c r="E67" s="100"/>
      <c r="F67" s="109"/>
      <c r="G67" s="100"/>
      <c r="H67" s="99"/>
      <c r="I67" s="95"/>
      <c r="J67" s="100"/>
      <c r="K67" s="100"/>
      <c r="L67" s="100"/>
      <c r="M67" s="100"/>
      <c r="N67" s="100"/>
      <c r="O67" s="100"/>
      <c r="P67" s="100"/>
      <c r="Q67" s="101"/>
      <c r="R67" s="100"/>
      <c r="S67" s="100"/>
      <c r="T67" s="100"/>
      <c r="U67" s="100"/>
      <c r="V67" s="100"/>
      <c r="W67" s="100"/>
    </row>
    <row r="68" spans="1:24">
      <c r="A68" s="110" t="s">
        <v>102</v>
      </c>
      <c r="B68" s="111">
        <f t="shared" ref="B68:G68" si="8">SUM(B5:B67)</f>
        <v>37343</v>
      </c>
      <c r="C68" s="111">
        <f t="shared" si="8"/>
        <v>20204</v>
      </c>
      <c r="D68" s="111">
        <f t="shared" si="8"/>
        <v>32748</v>
      </c>
      <c r="E68" s="111">
        <f t="shared" si="8"/>
        <v>23376</v>
      </c>
      <c r="F68" s="111">
        <f t="shared" si="8"/>
        <v>1715905</v>
      </c>
      <c r="G68" s="111">
        <f t="shared" si="8"/>
        <v>10081804</v>
      </c>
      <c r="H68" s="112">
        <f>(G68/X68)</f>
        <v>3.3967403865526626</v>
      </c>
      <c r="I68" s="110"/>
      <c r="J68" s="111">
        <f>SUM(J5:J66)</f>
        <v>1436737</v>
      </c>
      <c r="K68" s="113"/>
      <c r="L68" s="113"/>
      <c r="M68" s="113"/>
      <c r="N68" s="113"/>
      <c r="O68" s="113"/>
      <c r="P68" s="113"/>
      <c r="Q68" s="114">
        <f>(J68/X68)</f>
        <v>0.4840624349327276</v>
      </c>
      <c r="R68" s="111">
        <f t="shared" ref="R68:W68" si="9">SUM(R5:R66)</f>
        <v>23112</v>
      </c>
      <c r="S68" s="111">
        <f t="shared" si="9"/>
        <v>13437</v>
      </c>
      <c r="T68" s="111">
        <f t="shared" si="9"/>
        <v>1872</v>
      </c>
      <c r="U68" s="111">
        <f t="shared" si="9"/>
        <v>620540</v>
      </c>
      <c r="V68" s="111">
        <f t="shared" si="9"/>
        <v>394677</v>
      </c>
      <c r="W68" s="111">
        <f t="shared" si="9"/>
        <v>38851</v>
      </c>
      <c r="X68" s="86">
        <f>SUM(X5:X62)</f>
        <v>2968082</v>
      </c>
    </row>
  </sheetData>
  <mergeCells count="3">
    <mergeCell ref="B1:E1"/>
    <mergeCell ref="G1:Q1"/>
    <mergeCell ref="R1:W1"/>
  </mergeCells>
  <pageMargins left="0.7" right="0.7" top="0.75" bottom="0.75" header="0.3" footer="0.3"/>
  <pageSetup paperSize="5" scale="75" orientation="landscape" verticalDpi="0" r:id="rId1"/>
  <headerFooter>
    <oddHeader>&amp;C&amp;"Arial,Bold"&amp;12Public Library System Services FY11</oddHeader>
    <oddFooter>&amp;L&amp;8Mississippi Public LIbrary Statistics, FY11, Public Library Services</oddFooter>
  </headerFooter>
  <rowBreaks count="1" manualBreakCount="1">
    <brk id="4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W71"/>
  <sheetViews>
    <sheetView topLeftCell="J1" workbookViewId="0">
      <selection activeCell="B50" sqref="B50"/>
    </sheetView>
  </sheetViews>
  <sheetFormatPr defaultRowHeight="12.75"/>
  <cols>
    <col min="1" max="1" width="56.85546875" style="115" customWidth="1"/>
    <col min="2" max="2" width="11" style="115" customWidth="1"/>
    <col min="3" max="3" width="10.85546875" style="115" customWidth="1"/>
    <col min="4" max="4" width="10.28515625" style="115" bestFit="1" customWidth="1"/>
    <col min="6" max="6" width="10.28515625" style="115" bestFit="1" customWidth="1"/>
    <col min="7" max="7" width="10.85546875" style="115" bestFit="1" customWidth="1"/>
    <col min="8" max="8" width="10.42578125" style="115" bestFit="1" customWidth="1"/>
    <col min="9" max="10" width="9.140625" style="115"/>
    <col min="11" max="11" width="13.42578125" style="115" customWidth="1"/>
    <col min="12" max="14" width="9.140625" style="115"/>
    <col min="15" max="15" width="11.140625" style="115" customWidth="1"/>
    <col min="16" max="17" width="9.140625" style="115"/>
    <col min="18" max="18" width="12" style="115" customWidth="1"/>
    <col min="19" max="20" width="9.140625" style="115"/>
    <col min="21" max="21" width="12.42578125" style="115" customWidth="1"/>
    <col min="22" max="22" width="9.140625" style="115"/>
  </cols>
  <sheetData>
    <row r="1" spans="1:23" ht="15">
      <c r="B1" s="186"/>
      <c r="C1" s="326" t="s">
        <v>162</v>
      </c>
      <c r="D1" s="327"/>
      <c r="E1" s="326" t="s">
        <v>163</v>
      </c>
      <c r="F1" s="328"/>
      <c r="G1" s="328"/>
      <c r="H1" s="328"/>
      <c r="I1" s="329"/>
      <c r="J1" s="188"/>
      <c r="K1" s="330" t="s">
        <v>164</v>
      </c>
      <c r="L1" s="331"/>
      <c r="M1" s="331"/>
      <c r="N1" s="331"/>
      <c r="O1" s="331"/>
      <c r="P1" s="331"/>
      <c r="Q1" s="331"/>
      <c r="R1" s="331"/>
      <c r="S1" s="331"/>
      <c r="T1" s="331"/>
      <c r="U1" s="332"/>
      <c r="V1" s="179"/>
    </row>
    <row r="2" spans="1:23" s="115" customFormat="1" ht="51.75">
      <c r="A2" s="120" t="s">
        <v>143</v>
      </c>
      <c r="B2" s="123" t="s">
        <v>144</v>
      </c>
      <c r="C2" s="121" t="s">
        <v>145</v>
      </c>
      <c r="D2" s="122" t="s">
        <v>146</v>
      </c>
      <c r="E2" s="124" t="s">
        <v>147</v>
      </c>
      <c r="F2" s="125" t="s">
        <v>148</v>
      </c>
      <c r="G2" s="125" t="s">
        <v>149</v>
      </c>
      <c r="H2" s="125" t="s">
        <v>150</v>
      </c>
      <c r="I2" s="187" t="s">
        <v>151</v>
      </c>
      <c r="J2" s="189" t="s">
        <v>152</v>
      </c>
      <c r="K2" s="190" t="s">
        <v>153</v>
      </c>
      <c r="L2" s="126" t="s">
        <v>141</v>
      </c>
      <c r="M2" s="126" t="s">
        <v>154</v>
      </c>
      <c r="N2" s="126" t="s">
        <v>142</v>
      </c>
      <c r="O2" s="127" t="s">
        <v>155</v>
      </c>
      <c r="P2" s="126" t="s">
        <v>156</v>
      </c>
      <c r="Q2" s="126" t="s">
        <v>157</v>
      </c>
      <c r="R2" s="127" t="s">
        <v>158</v>
      </c>
      <c r="S2" s="127" t="s">
        <v>159</v>
      </c>
      <c r="T2" s="126" t="s">
        <v>160</v>
      </c>
      <c r="U2" s="191" t="s">
        <v>161</v>
      </c>
      <c r="W2"/>
    </row>
    <row r="3" spans="1:23">
      <c r="A3" s="180"/>
      <c r="B3" s="180"/>
      <c r="C3" s="180"/>
      <c r="D3" s="180"/>
      <c r="E3" s="181"/>
      <c r="F3" s="182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</row>
    <row r="4" spans="1:23" ht="15">
      <c r="A4" s="12" t="s">
        <v>0</v>
      </c>
      <c r="F4" s="118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1:23">
      <c r="A5" s="115" t="s">
        <v>14</v>
      </c>
      <c r="B5" s="116">
        <v>18</v>
      </c>
      <c r="C5" s="116">
        <v>14</v>
      </c>
      <c r="D5" s="117">
        <v>9290</v>
      </c>
      <c r="E5" s="116">
        <v>6</v>
      </c>
      <c r="F5" s="116">
        <v>38</v>
      </c>
      <c r="G5" s="117">
        <v>1142</v>
      </c>
      <c r="H5" s="117">
        <v>3143</v>
      </c>
      <c r="I5" s="117">
        <v>1151</v>
      </c>
      <c r="J5" s="116">
        <v>201</v>
      </c>
      <c r="K5" s="116">
        <v>310</v>
      </c>
      <c r="L5" s="116">
        <v>2546</v>
      </c>
      <c r="M5" s="116">
        <v>1643</v>
      </c>
      <c r="N5" s="116">
        <v>228</v>
      </c>
      <c r="O5" s="116">
        <v>3158</v>
      </c>
      <c r="P5" s="116">
        <v>3585</v>
      </c>
      <c r="Q5" s="116">
        <v>2537</v>
      </c>
      <c r="R5" s="116">
        <v>1983</v>
      </c>
      <c r="S5" s="116">
        <v>1063</v>
      </c>
      <c r="T5" s="116">
        <v>983</v>
      </c>
      <c r="U5" s="116">
        <v>862</v>
      </c>
    </row>
    <row r="6" spans="1:23">
      <c r="A6" s="115" t="s">
        <v>15</v>
      </c>
      <c r="B6" s="116">
        <v>12</v>
      </c>
      <c r="C6" s="116">
        <v>8</v>
      </c>
      <c r="D6" s="117">
        <v>5273</v>
      </c>
      <c r="E6" s="116">
        <v>57</v>
      </c>
      <c r="F6" s="116">
        <v>147</v>
      </c>
      <c r="G6" s="117">
        <v>1327</v>
      </c>
      <c r="H6" s="117">
        <v>3582</v>
      </c>
      <c r="I6" s="116">
        <v>437</v>
      </c>
      <c r="J6" s="116">
        <v>527</v>
      </c>
      <c r="K6" s="116">
        <v>16</v>
      </c>
      <c r="L6" s="116">
        <v>2420</v>
      </c>
      <c r="M6" s="116">
        <v>1984</v>
      </c>
      <c r="N6" s="116">
        <v>765</v>
      </c>
      <c r="O6" s="116">
        <v>3021</v>
      </c>
      <c r="P6" s="116">
        <v>4029</v>
      </c>
      <c r="Q6" s="116">
        <v>600</v>
      </c>
      <c r="R6" s="116">
        <v>600</v>
      </c>
      <c r="S6" s="116">
        <v>1701</v>
      </c>
      <c r="T6" s="116">
        <v>154</v>
      </c>
      <c r="U6" s="116">
        <v>87</v>
      </c>
    </row>
    <row r="7" spans="1:23">
      <c r="A7" s="115" t="s">
        <v>28</v>
      </c>
      <c r="B7" s="116">
        <v>19</v>
      </c>
      <c r="C7" s="116">
        <v>15</v>
      </c>
      <c r="D7" s="117">
        <v>18964</v>
      </c>
      <c r="E7" s="116">
        <v>35</v>
      </c>
      <c r="F7" s="116">
        <v>260</v>
      </c>
      <c r="G7" s="116">
        <v>520</v>
      </c>
      <c r="H7" s="117">
        <v>3328</v>
      </c>
      <c r="I7" s="116">
        <v>780</v>
      </c>
      <c r="J7" s="117">
        <v>1352</v>
      </c>
      <c r="K7" s="117">
        <v>1092</v>
      </c>
      <c r="L7" s="116">
        <v>3172</v>
      </c>
      <c r="M7" s="116">
        <v>1508</v>
      </c>
      <c r="N7" s="116">
        <v>1196</v>
      </c>
      <c r="O7" s="116">
        <v>2132</v>
      </c>
      <c r="P7" s="116">
        <v>2600</v>
      </c>
      <c r="Q7" s="116">
        <v>1976</v>
      </c>
      <c r="R7" s="116">
        <v>2132</v>
      </c>
      <c r="S7" s="116">
        <v>1612</v>
      </c>
      <c r="T7" s="116">
        <v>624</v>
      </c>
      <c r="U7" s="116">
        <v>1144</v>
      </c>
    </row>
    <row r="8" spans="1:23">
      <c r="A8" s="115" t="s">
        <v>30</v>
      </c>
      <c r="B8" s="116">
        <v>15</v>
      </c>
      <c r="C8" s="116">
        <v>9</v>
      </c>
      <c r="D8" s="117">
        <v>15923</v>
      </c>
      <c r="E8" s="116">
        <v>0</v>
      </c>
      <c r="F8" s="116">
        <v>456</v>
      </c>
      <c r="G8" s="116">
        <v>447</v>
      </c>
      <c r="H8" s="117">
        <v>2682</v>
      </c>
      <c r="I8" s="116">
        <v>298</v>
      </c>
      <c r="J8" s="116">
        <v>50</v>
      </c>
      <c r="K8" s="116">
        <v>745</v>
      </c>
      <c r="L8" s="116">
        <v>694</v>
      </c>
      <c r="M8" s="116">
        <v>894</v>
      </c>
      <c r="N8" s="116">
        <v>0</v>
      </c>
      <c r="O8" s="116">
        <v>1490</v>
      </c>
      <c r="P8" s="116">
        <v>1639</v>
      </c>
      <c r="Q8" s="116">
        <v>1937</v>
      </c>
      <c r="R8" s="116">
        <v>298</v>
      </c>
      <c r="S8" s="116">
        <v>1788</v>
      </c>
      <c r="T8" s="116">
        <v>149</v>
      </c>
      <c r="U8" s="116">
        <v>200</v>
      </c>
    </row>
    <row r="9" spans="1:23">
      <c r="A9" s="115" t="s">
        <v>40</v>
      </c>
      <c r="B9" s="116">
        <v>14</v>
      </c>
      <c r="C9" s="116">
        <v>10</v>
      </c>
      <c r="D9" s="117">
        <v>11555</v>
      </c>
      <c r="E9" s="116">
        <v>5</v>
      </c>
      <c r="F9" s="116">
        <v>11</v>
      </c>
      <c r="G9" s="116">
        <v>219</v>
      </c>
      <c r="H9" s="117">
        <v>11200</v>
      </c>
      <c r="I9" s="116">
        <v>120</v>
      </c>
      <c r="J9" s="128" t="s">
        <v>678</v>
      </c>
      <c r="K9" s="128" t="s">
        <v>678</v>
      </c>
      <c r="L9" s="128" t="s">
        <v>678</v>
      </c>
      <c r="M9" s="128" t="s">
        <v>678</v>
      </c>
      <c r="N9" s="128" t="s">
        <v>678</v>
      </c>
      <c r="O9" s="128" t="s">
        <v>678</v>
      </c>
      <c r="P9" s="128" t="s">
        <v>678</v>
      </c>
      <c r="Q9" s="128" t="s">
        <v>678</v>
      </c>
      <c r="R9" s="128" t="s">
        <v>678</v>
      </c>
      <c r="S9" s="128" t="s">
        <v>678</v>
      </c>
      <c r="T9" s="128" t="s">
        <v>678</v>
      </c>
      <c r="U9" s="128" t="s">
        <v>678</v>
      </c>
    </row>
    <row r="10" spans="1:23">
      <c r="A10" s="115" t="s">
        <v>47</v>
      </c>
      <c r="B10" s="116">
        <v>28</v>
      </c>
      <c r="C10" s="116">
        <v>16</v>
      </c>
      <c r="D10" s="117">
        <v>11983</v>
      </c>
      <c r="E10" s="117">
        <v>1200</v>
      </c>
      <c r="F10" s="117">
        <v>2120</v>
      </c>
      <c r="G10" s="117">
        <v>3300</v>
      </c>
      <c r="H10" s="117">
        <v>3900</v>
      </c>
      <c r="I10" s="117">
        <v>1600</v>
      </c>
      <c r="J10" s="117">
        <v>1500</v>
      </c>
      <c r="K10" s="116">
        <v>15</v>
      </c>
      <c r="L10" s="116">
        <v>2500</v>
      </c>
      <c r="M10" s="116">
        <v>1500</v>
      </c>
      <c r="N10" s="116">
        <v>1500</v>
      </c>
      <c r="O10" s="116">
        <v>2600</v>
      </c>
      <c r="P10" s="116">
        <v>2200</v>
      </c>
      <c r="Q10" s="116">
        <v>2100</v>
      </c>
      <c r="R10" s="116">
        <v>2200</v>
      </c>
      <c r="S10" s="116">
        <v>3000</v>
      </c>
      <c r="T10" s="116">
        <v>220</v>
      </c>
      <c r="U10" s="116">
        <v>350</v>
      </c>
    </row>
    <row r="11" spans="1:23">
      <c r="A11" s="115" t="s">
        <v>51</v>
      </c>
      <c r="B11" s="116">
        <v>13</v>
      </c>
      <c r="C11" s="116">
        <v>8</v>
      </c>
      <c r="D11" s="117">
        <v>5458</v>
      </c>
      <c r="E11" s="116">
        <v>246</v>
      </c>
      <c r="F11" s="116">
        <v>629</v>
      </c>
      <c r="G11" s="116">
        <v>501</v>
      </c>
      <c r="H11" s="117">
        <v>3240</v>
      </c>
      <c r="I11" s="116">
        <v>589</v>
      </c>
      <c r="J11" s="116">
        <v>125</v>
      </c>
      <c r="K11" s="116">
        <v>4</v>
      </c>
      <c r="L11" s="116">
        <v>566</v>
      </c>
      <c r="M11" s="116">
        <v>268</v>
      </c>
      <c r="N11" s="116">
        <v>110</v>
      </c>
      <c r="O11" s="116">
        <v>0</v>
      </c>
      <c r="P11" s="116">
        <v>4220</v>
      </c>
      <c r="Q11" s="116">
        <v>4669</v>
      </c>
      <c r="R11" s="116">
        <v>1125</v>
      </c>
      <c r="S11" s="116">
        <v>4210</v>
      </c>
      <c r="T11" s="116">
        <v>254</v>
      </c>
      <c r="U11" s="116">
        <v>245</v>
      </c>
    </row>
    <row r="12" spans="1:23">
      <c r="A12" s="115" t="s">
        <v>55</v>
      </c>
      <c r="B12" s="116">
        <v>21</v>
      </c>
      <c r="C12" s="116">
        <v>16</v>
      </c>
      <c r="D12" s="117">
        <v>13920</v>
      </c>
      <c r="E12" s="116">
        <v>0</v>
      </c>
      <c r="F12" s="116">
        <v>130</v>
      </c>
      <c r="G12" s="116">
        <v>416</v>
      </c>
      <c r="H12" s="117">
        <v>2002</v>
      </c>
      <c r="I12" s="116">
        <v>572</v>
      </c>
      <c r="J12" s="116">
        <v>546</v>
      </c>
      <c r="K12" s="116">
        <v>468</v>
      </c>
      <c r="L12" s="116">
        <v>1950</v>
      </c>
      <c r="M12" s="116">
        <v>832</v>
      </c>
      <c r="N12" s="116">
        <v>442</v>
      </c>
      <c r="O12" s="116">
        <v>1092</v>
      </c>
      <c r="P12" s="116">
        <v>1482</v>
      </c>
      <c r="Q12" s="116">
        <v>1248</v>
      </c>
      <c r="R12" s="116">
        <v>1612</v>
      </c>
      <c r="S12" s="116">
        <v>962</v>
      </c>
      <c r="T12" s="116">
        <v>286</v>
      </c>
      <c r="U12" s="116">
        <v>520</v>
      </c>
    </row>
    <row r="13" spans="1:23">
      <c r="A13" s="115" t="s">
        <v>62</v>
      </c>
      <c r="B13" s="116">
        <v>12</v>
      </c>
      <c r="C13" s="116">
        <v>9</v>
      </c>
      <c r="D13" s="117">
        <v>4463</v>
      </c>
      <c r="E13" s="116">
        <v>52</v>
      </c>
      <c r="F13" s="116">
        <v>104</v>
      </c>
      <c r="G13" s="116">
        <v>312</v>
      </c>
      <c r="H13" s="117">
        <v>1508</v>
      </c>
      <c r="I13" s="116">
        <v>416</v>
      </c>
      <c r="J13" s="116">
        <v>312</v>
      </c>
      <c r="K13" s="116">
        <v>338</v>
      </c>
      <c r="L13" s="116">
        <v>1456</v>
      </c>
      <c r="M13" s="116">
        <v>260</v>
      </c>
      <c r="N13" s="116">
        <v>208</v>
      </c>
      <c r="O13" s="116">
        <v>182</v>
      </c>
      <c r="P13" s="116">
        <v>1300</v>
      </c>
      <c r="Q13" s="116">
        <v>520</v>
      </c>
      <c r="R13" s="116">
        <v>988</v>
      </c>
      <c r="S13" s="116">
        <v>520</v>
      </c>
      <c r="T13" s="116">
        <v>130</v>
      </c>
      <c r="U13" s="116">
        <v>208</v>
      </c>
    </row>
    <row r="14" spans="1:23">
      <c r="A14" s="180"/>
      <c r="B14" s="184"/>
      <c r="C14" s="184"/>
      <c r="D14" s="185"/>
      <c r="E14" s="184"/>
      <c r="F14" s="184"/>
      <c r="G14" s="184"/>
      <c r="H14" s="185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/>
    </row>
    <row r="15" spans="1:23">
      <c r="A15" s="7" t="s">
        <v>64</v>
      </c>
      <c r="B15" s="116"/>
      <c r="C15" s="116"/>
      <c r="D15" s="117"/>
      <c r="E15" s="116"/>
      <c r="F15" s="116"/>
      <c r="G15" s="116"/>
      <c r="H15" s="117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/>
    </row>
    <row r="16" spans="1:23">
      <c r="A16" s="115" t="s">
        <v>17</v>
      </c>
      <c r="B16" s="116">
        <v>73</v>
      </c>
      <c r="C16" s="116">
        <v>53</v>
      </c>
      <c r="D16" s="117">
        <v>36641</v>
      </c>
      <c r="E16" s="116">
        <v>832</v>
      </c>
      <c r="F16" s="116">
        <v>208</v>
      </c>
      <c r="G16" s="117">
        <v>1846</v>
      </c>
      <c r="H16" s="117">
        <v>3562</v>
      </c>
      <c r="I16" s="116">
        <v>962</v>
      </c>
      <c r="J16" s="117">
        <v>1378</v>
      </c>
      <c r="K16" s="116">
        <v>780</v>
      </c>
      <c r="L16" s="116">
        <v>2522</v>
      </c>
      <c r="M16" s="116">
        <v>1742</v>
      </c>
      <c r="N16" s="116">
        <v>1170</v>
      </c>
      <c r="O16" s="116">
        <v>3120</v>
      </c>
      <c r="P16" s="116">
        <v>3874</v>
      </c>
      <c r="Q16" s="116">
        <v>2028</v>
      </c>
      <c r="R16" s="116">
        <v>2106</v>
      </c>
      <c r="S16" s="116">
        <v>1586</v>
      </c>
      <c r="T16" s="116">
        <v>780</v>
      </c>
      <c r="U16" s="116">
        <v>676</v>
      </c>
    </row>
    <row r="17" spans="1:21">
      <c r="A17" s="115" t="s">
        <v>18</v>
      </c>
      <c r="B17" s="116">
        <v>36</v>
      </c>
      <c r="C17" s="116">
        <v>23</v>
      </c>
      <c r="D17" s="117">
        <v>25437</v>
      </c>
      <c r="E17" s="116">
        <v>260</v>
      </c>
      <c r="F17" s="116">
        <v>390</v>
      </c>
      <c r="G17" s="116">
        <v>806</v>
      </c>
      <c r="H17" s="117">
        <v>1976</v>
      </c>
      <c r="I17" s="116">
        <v>754</v>
      </c>
      <c r="J17" s="117">
        <v>1144</v>
      </c>
      <c r="K17" s="116">
        <v>494</v>
      </c>
      <c r="L17" s="116">
        <v>1050</v>
      </c>
      <c r="M17" s="116">
        <v>988</v>
      </c>
      <c r="N17" s="116">
        <v>1050</v>
      </c>
      <c r="O17" s="116">
        <v>1508</v>
      </c>
      <c r="P17" s="116">
        <v>1794</v>
      </c>
      <c r="Q17" s="116">
        <v>1456</v>
      </c>
      <c r="R17" s="116">
        <v>962</v>
      </c>
      <c r="S17" s="116">
        <v>728</v>
      </c>
      <c r="T17" s="116">
        <v>494</v>
      </c>
      <c r="U17" s="116">
        <v>572</v>
      </c>
    </row>
    <row r="18" spans="1:21">
      <c r="A18" s="115" t="s">
        <v>21</v>
      </c>
      <c r="B18" s="116">
        <v>70</v>
      </c>
      <c r="C18" s="116">
        <v>48</v>
      </c>
      <c r="D18" s="117">
        <v>95134</v>
      </c>
      <c r="E18" s="116">
        <v>130</v>
      </c>
      <c r="F18" s="117">
        <v>1014</v>
      </c>
      <c r="G18" s="117">
        <v>3952</v>
      </c>
      <c r="H18" s="117">
        <v>11518</v>
      </c>
      <c r="I18" s="117">
        <v>3042</v>
      </c>
      <c r="J18" s="117">
        <v>4914</v>
      </c>
      <c r="K18" s="117">
        <v>2314</v>
      </c>
      <c r="L18" s="116">
        <v>8086</v>
      </c>
      <c r="M18" s="116">
        <v>7800</v>
      </c>
      <c r="N18" s="116">
        <v>4056</v>
      </c>
      <c r="O18" s="116">
        <v>7436</v>
      </c>
      <c r="P18" s="116">
        <v>10166</v>
      </c>
      <c r="Q18" s="116">
        <v>7436</v>
      </c>
      <c r="R18" s="116">
        <v>4836</v>
      </c>
      <c r="S18" s="116">
        <v>3172</v>
      </c>
      <c r="T18" s="116">
        <v>1950</v>
      </c>
      <c r="U18" s="116">
        <v>1976</v>
      </c>
    </row>
    <row r="19" spans="1:21">
      <c r="A19" s="115" t="s">
        <v>23</v>
      </c>
      <c r="B19" s="116">
        <v>62</v>
      </c>
      <c r="C19" s="116">
        <v>38</v>
      </c>
      <c r="D19" s="117">
        <v>48124</v>
      </c>
      <c r="E19" s="116">
        <v>560</v>
      </c>
      <c r="F19" s="117">
        <v>2016</v>
      </c>
      <c r="G19" s="117">
        <v>6496</v>
      </c>
      <c r="H19" s="117">
        <v>25760</v>
      </c>
      <c r="I19" s="117">
        <v>6469</v>
      </c>
      <c r="J19" s="117">
        <v>7280</v>
      </c>
      <c r="K19" s="117">
        <v>4480</v>
      </c>
      <c r="L19" s="116">
        <v>22288</v>
      </c>
      <c r="M19" s="116">
        <v>16800</v>
      </c>
      <c r="N19" s="116">
        <v>4368</v>
      </c>
      <c r="O19" s="116">
        <v>13104</v>
      </c>
      <c r="P19" s="116">
        <v>19712</v>
      </c>
      <c r="Q19" s="116">
        <v>20272</v>
      </c>
      <c r="R19" s="116">
        <v>15232</v>
      </c>
      <c r="S19" s="116">
        <v>7840</v>
      </c>
      <c r="T19" s="116">
        <v>5488</v>
      </c>
      <c r="U19" s="116">
        <v>5040</v>
      </c>
    </row>
    <row r="20" spans="1:21">
      <c r="A20" s="115" t="s">
        <v>24</v>
      </c>
      <c r="B20" s="116">
        <v>23</v>
      </c>
      <c r="C20" s="116">
        <v>12</v>
      </c>
      <c r="D20" s="117">
        <v>13181</v>
      </c>
      <c r="E20" s="116">
        <v>104</v>
      </c>
      <c r="F20" s="116">
        <v>416</v>
      </c>
      <c r="G20" s="116">
        <v>572</v>
      </c>
      <c r="H20" s="117">
        <v>2860</v>
      </c>
      <c r="I20" s="117">
        <v>1560</v>
      </c>
      <c r="J20" s="117">
        <v>1352</v>
      </c>
      <c r="K20" s="116">
        <v>884</v>
      </c>
      <c r="L20" s="116">
        <v>2496</v>
      </c>
      <c r="M20" s="116">
        <v>1612</v>
      </c>
      <c r="N20" s="116">
        <v>156</v>
      </c>
      <c r="O20" s="116">
        <v>0</v>
      </c>
      <c r="P20" s="116">
        <v>2912</v>
      </c>
      <c r="Q20" s="116">
        <v>2392</v>
      </c>
      <c r="R20" s="116">
        <v>1404</v>
      </c>
      <c r="S20" s="116">
        <v>1092</v>
      </c>
      <c r="T20" s="116">
        <v>468</v>
      </c>
      <c r="U20" s="116">
        <v>1196</v>
      </c>
    </row>
    <row r="21" spans="1:21">
      <c r="A21" s="115" t="s">
        <v>26</v>
      </c>
      <c r="B21" s="116">
        <v>26</v>
      </c>
      <c r="C21" s="116">
        <v>11</v>
      </c>
      <c r="D21" s="117">
        <v>7184</v>
      </c>
      <c r="E21" s="116">
        <v>0</v>
      </c>
      <c r="F21" s="116">
        <v>52</v>
      </c>
      <c r="G21" s="116">
        <v>0</v>
      </c>
      <c r="H21" s="117">
        <v>1612</v>
      </c>
      <c r="I21" s="116">
        <v>416</v>
      </c>
      <c r="J21" s="116">
        <v>624</v>
      </c>
      <c r="K21" s="116">
        <v>0</v>
      </c>
      <c r="L21" s="116">
        <v>884</v>
      </c>
      <c r="M21" s="116">
        <v>260</v>
      </c>
      <c r="N21" s="116">
        <v>52</v>
      </c>
      <c r="O21" s="116">
        <v>0</v>
      </c>
      <c r="P21" s="116">
        <v>1404</v>
      </c>
      <c r="Q21" s="116">
        <v>780</v>
      </c>
      <c r="R21" s="116">
        <v>676</v>
      </c>
      <c r="S21" s="116">
        <v>468</v>
      </c>
      <c r="T21" s="116">
        <v>208</v>
      </c>
      <c r="U21" s="116">
        <v>156</v>
      </c>
    </row>
    <row r="22" spans="1:21">
      <c r="A22" s="115" t="s">
        <v>33</v>
      </c>
      <c r="B22" s="116">
        <v>32</v>
      </c>
      <c r="C22" s="116">
        <v>21</v>
      </c>
      <c r="D22" s="117">
        <v>14094</v>
      </c>
      <c r="E22" s="116">
        <v>0</v>
      </c>
      <c r="F22" s="116">
        <v>10</v>
      </c>
      <c r="G22" s="116">
        <v>16</v>
      </c>
      <c r="H22" s="116">
        <v>68</v>
      </c>
      <c r="I22" s="116">
        <v>48</v>
      </c>
      <c r="J22" s="116">
        <v>22</v>
      </c>
      <c r="K22" s="116">
        <v>24</v>
      </c>
      <c r="L22" s="116">
        <v>46</v>
      </c>
      <c r="M22" s="116">
        <v>46</v>
      </c>
      <c r="N22" s="116">
        <v>20</v>
      </c>
      <c r="O22" s="116">
        <v>38</v>
      </c>
      <c r="P22" s="116">
        <v>76</v>
      </c>
      <c r="Q22" s="116">
        <v>60</v>
      </c>
      <c r="R22" s="116">
        <v>30</v>
      </c>
      <c r="S22" s="116">
        <v>20</v>
      </c>
      <c r="T22" s="116">
        <v>20</v>
      </c>
      <c r="U22" s="116">
        <v>18</v>
      </c>
    </row>
    <row r="23" spans="1:21">
      <c r="A23" s="115" t="s">
        <v>41</v>
      </c>
      <c r="B23" s="116">
        <v>19</v>
      </c>
      <c r="C23" s="116">
        <v>14</v>
      </c>
      <c r="D23" s="117">
        <v>16662</v>
      </c>
      <c r="E23" s="116">
        <v>1</v>
      </c>
      <c r="F23" s="116">
        <v>364</v>
      </c>
      <c r="G23" s="117">
        <v>1690</v>
      </c>
      <c r="H23" s="117">
        <v>5824</v>
      </c>
      <c r="I23" s="117">
        <v>1014</v>
      </c>
      <c r="J23" s="117">
        <v>1820</v>
      </c>
      <c r="K23" s="116">
        <v>676</v>
      </c>
      <c r="L23" s="116">
        <v>4992</v>
      </c>
      <c r="M23" s="116">
        <v>4420</v>
      </c>
      <c r="N23" s="116">
        <v>676</v>
      </c>
      <c r="O23" s="116">
        <v>4764</v>
      </c>
      <c r="P23" s="116">
        <v>5096</v>
      </c>
      <c r="Q23" s="116">
        <v>2938</v>
      </c>
      <c r="R23" s="116">
        <v>3068</v>
      </c>
      <c r="S23" s="116">
        <v>836</v>
      </c>
      <c r="T23" s="116">
        <v>936</v>
      </c>
      <c r="U23" s="116">
        <v>1426</v>
      </c>
    </row>
    <row r="24" spans="1:21">
      <c r="A24" s="115" t="s">
        <v>45</v>
      </c>
      <c r="B24" s="116">
        <v>32</v>
      </c>
      <c r="C24" s="116">
        <v>23</v>
      </c>
      <c r="D24" s="117">
        <v>19079</v>
      </c>
      <c r="E24" s="116">
        <v>52</v>
      </c>
      <c r="F24" s="116">
        <v>52</v>
      </c>
      <c r="G24" s="116">
        <v>676</v>
      </c>
      <c r="H24" s="117">
        <v>3224</v>
      </c>
      <c r="I24" s="116">
        <v>936</v>
      </c>
      <c r="J24" s="117">
        <v>1040</v>
      </c>
      <c r="K24" s="116">
        <v>624</v>
      </c>
      <c r="L24" s="116">
        <v>2236</v>
      </c>
      <c r="M24" s="116">
        <v>936</v>
      </c>
      <c r="N24" s="116">
        <v>260</v>
      </c>
      <c r="O24" s="116">
        <v>1560</v>
      </c>
      <c r="P24" s="116">
        <v>2704</v>
      </c>
      <c r="Q24" s="116">
        <v>1664</v>
      </c>
      <c r="R24" s="116">
        <v>1144</v>
      </c>
      <c r="S24" s="116">
        <v>624</v>
      </c>
      <c r="T24" s="116">
        <v>312</v>
      </c>
      <c r="U24" s="116">
        <v>832</v>
      </c>
    </row>
    <row r="25" spans="1:21">
      <c r="A25" s="115" t="s">
        <v>52</v>
      </c>
      <c r="B25" s="116">
        <v>53</v>
      </c>
      <c r="C25" s="116">
        <v>38</v>
      </c>
      <c r="D25" s="117">
        <v>29602</v>
      </c>
      <c r="E25" s="116">
        <v>208</v>
      </c>
      <c r="F25" s="116">
        <v>676</v>
      </c>
      <c r="G25" s="117">
        <v>1248</v>
      </c>
      <c r="H25" s="117">
        <v>6604</v>
      </c>
      <c r="I25" s="117">
        <v>2180</v>
      </c>
      <c r="J25" s="117">
        <v>2028</v>
      </c>
      <c r="K25" s="117">
        <v>7020</v>
      </c>
      <c r="L25" s="116">
        <v>5616</v>
      </c>
      <c r="M25" s="116">
        <v>3640</v>
      </c>
      <c r="N25" s="116">
        <v>1924</v>
      </c>
      <c r="O25" s="116">
        <v>4316</v>
      </c>
      <c r="P25" s="116">
        <v>5928</v>
      </c>
      <c r="Q25" s="116">
        <v>5616</v>
      </c>
      <c r="R25" s="116">
        <v>5253</v>
      </c>
      <c r="S25" s="116">
        <v>3328</v>
      </c>
      <c r="T25" s="116">
        <v>2080</v>
      </c>
      <c r="U25" s="116">
        <v>2132</v>
      </c>
    </row>
    <row r="26" spans="1:21">
      <c r="A26" s="115" t="s">
        <v>54</v>
      </c>
      <c r="B26" s="116">
        <v>48</v>
      </c>
      <c r="C26" s="116">
        <v>34</v>
      </c>
      <c r="D26" s="117">
        <v>19974</v>
      </c>
      <c r="E26" s="116">
        <v>52</v>
      </c>
      <c r="F26" s="116">
        <v>208</v>
      </c>
      <c r="G26" s="117">
        <v>1456</v>
      </c>
      <c r="H26" s="117">
        <v>4160</v>
      </c>
      <c r="I26" s="117">
        <v>1768</v>
      </c>
      <c r="J26" s="117">
        <v>2080</v>
      </c>
      <c r="K26" s="117">
        <v>2888</v>
      </c>
      <c r="L26" s="117">
        <v>5616</v>
      </c>
      <c r="M26" s="117">
        <v>3120</v>
      </c>
      <c r="N26" s="117">
        <v>1872</v>
      </c>
      <c r="O26" s="117">
        <v>3526</v>
      </c>
      <c r="P26" s="117">
        <v>4472</v>
      </c>
      <c r="Q26" s="117">
        <v>3536</v>
      </c>
      <c r="R26" s="117">
        <v>2808</v>
      </c>
      <c r="S26" s="117">
        <v>2704</v>
      </c>
      <c r="T26" s="117">
        <v>1040</v>
      </c>
      <c r="U26" s="117">
        <v>1040</v>
      </c>
    </row>
    <row r="27" spans="1:21">
      <c r="A27" s="115" t="s">
        <v>58</v>
      </c>
      <c r="B27" s="116">
        <v>30</v>
      </c>
      <c r="C27" s="116">
        <v>19</v>
      </c>
      <c r="D27" s="117">
        <v>22327</v>
      </c>
      <c r="E27" s="116">
        <v>783</v>
      </c>
      <c r="F27" s="117">
        <v>1088</v>
      </c>
      <c r="G27" s="117">
        <v>2959</v>
      </c>
      <c r="H27" s="117">
        <v>10959</v>
      </c>
      <c r="I27" s="117">
        <v>6440</v>
      </c>
      <c r="J27" s="116">
        <v>88</v>
      </c>
      <c r="K27" s="116">
        <v>16</v>
      </c>
      <c r="L27" s="116">
        <v>7765</v>
      </c>
      <c r="M27" s="116">
        <v>16639</v>
      </c>
      <c r="N27" s="116">
        <v>15307</v>
      </c>
      <c r="O27" s="116">
        <v>19967</v>
      </c>
      <c r="P27" s="116">
        <v>13211</v>
      </c>
      <c r="Q27" s="116">
        <v>9533</v>
      </c>
      <c r="R27" s="116">
        <v>6996</v>
      </c>
      <c r="S27" s="116">
        <v>7593</v>
      </c>
      <c r="T27" s="116">
        <v>2547</v>
      </c>
      <c r="U27" s="116">
        <v>8794</v>
      </c>
    </row>
    <row r="28" spans="1:21">
      <c r="A28" s="115" t="s">
        <v>61</v>
      </c>
      <c r="B28" s="116">
        <v>36</v>
      </c>
      <c r="C28" s="116">
        <v>16</v>
      </c>
      <c r="D28" s="117">
        <v>16247</v>
      </c>
      <c r="E28" s="116">
        <v>150</v>
      </c>
      <c r="F28" s="116">
        <v>72</v>
      </c>
      <c r="G28" s="117">
        <v>2025</v>
      </c>
      <c r="H28" s="117">
        <v>10000</v>
      </c>
      <c r="I28" s="117">
        <v>4000</v>
      </c>
      <c r="J28" s="117">
        <v>12000</v>
      </c>
      <c r="K28" s="116">
        <v>125</v>
      </c>
      <c r="L28" s="116">
        <v>6015</v>
      </c>
      <c r="M28" s="116">
        <v>7321</v>
      </c>
      <c r="N28" s="116">
        <v>6314</v>
      </c>
      <c r="O28" s="117">
        <v>10012</v>
      </c>
      <c r="P28" s="117">
        <v>11000</v>
      </c>
      <c r="Q28" s="117">
        <v>8600</v>
      </c>
      <c r="R28" s="116">
        <v>6045</v>
      </c>
      <c r="S28" s="116">
        <v>6610</v>
      </c>
      <c r="T28" s="116">
        <v>2235</v>
      </c>
      <c r="U28" s="116">
        <v>3000</v>
      </c>
    </row>
    <row r="29" spans="1:21">
      <c r="A29" s="115" t="s">
        <v>63</v>
      </c>
      <c r="B29" s="116">
        <v>23</v>
      </c>
      <c r="C29" s="116">
        <v>11</v>
      </c>
      <c r="D29" s="117">
        <v>10967</v>
      </c>
      <c r="E29" s="116">
        <v>442</v>
      </c>
      <c r="F29" s="116">
        <v>208</v>
      </c>
      <c r="G29" s="116">
        <v>546</v>
      </c>
      <c r="H29" s="117">
        <v>6734</v>
      </c>
      <c r="I29" s="116">
        <v>468</v>
      </c>
      <c r="J29" s="116">
        <v>416</v>
      </c>
      <c r="K29" s="116">
        <v>5</v>
      </c>
      <c r="L29" s="116">
        <v>1430</v>
      </c>
      <c r="M29" s="116">
        <v>962</v>
      </c>
      <c r="N29" s="116">
        <v>442</v>
      </c>
      <c r="O29" s="116">
        <v>962</v>
      </c>
      <c r="P29" s="116">
        <v>1950</v>
      </c>
      <c r="Q29" s="116">
        <v>273</v>
      </c>
      <c r="R29" s="116">
        <v>1430</v>
      </c>
      <c r="S29" s="116">
        <v>156</v>
      </c>
      <c r="T29" s="116">
        <v>104</v>
      </c>
      <c r="U29" s="116">
        <v>1014</v>
      </c>
    </row>
    <row r="30" spans="1:21" customFormat="1">
      <c r="A30" s="180"/>
      <c r="B30" s="184"/>
      <c r="C30" s="184"/>
      <c r="D30" s="185"/>
      <c r="E30" s="184"/>
      <c r="F30" s="184"/>
      <c r="G30" s="184"/>
      <c r="H30" s="185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</row>
    <row r="31" spans="1:21" customFormat="1">
      <c r="A31" s="7" t="s">
        <v>65</v>
      </c>
      <c r="B31" s="116"/>
      <c r="C31" s="116"/>
      <c r="D31" s="117"/>
      <c r="E31" s="116"/>
      <c r="F31" s="116"/>
      <c r="G31" s="116"/>
      <c r="H31" s="117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</row>
    <row r="32" spans="1:21">
      <c r="A32" s="115" t="s">
        <v>20</v>
      </c>
      <c r="B32" s="116">
        <v>71</v>
      </c>
      <c r="C32" s="116">
        <v>35</v>
      </c>
      <c r="D32" s="117">
        <v>34634</v>
      </c>
      <c r="E32" s="116">
        <v>0</v>
      </c>
      <c r="F32" s="116">
        <v>100</v>
      </c>
      <c r="G32" s="116">
        <v>850</v>
      </c>
      <c r="H32" s="117">
        <v>4150</v>
      </c>
      <c r="I32" s="117">
        <v>1650</v>
      </c>
      <c r="J32" s="117">
        <v>1350</v>
      </c>
      <c r="K32" s="117">
        <v>3500</v>
      </c>
      <c r="L32" s="116">
        <v>4100</v>
      </c>
      <c r="M32" s="116">
        <v>2400</v>
      </c>
      <c r="N32" s="116">
        <v>650</v>
      </c>
      <c r="O32" s="116">
        <v>2700</v>
      </c>
      <c r="P32" s="116">
        <v>2800</v>
      </c>
      <c r="Q32" s="116">
        <v>2600</v>
      </c>
      <c r="R32" s="116">
        <v>3250</v>
      </c>
      <c r="S32" s="116">
        <v>2200</v>
      </c>
      <c r="T32" s="116">
        <v>1050</v>
      </c>
      <c r="U32" s="116">
        <v>1400</v>
      </c>
    </row>
    <row r="33" spans="1:21">
      <c r="A33" s="115" t="s">
        <v>27</v>
      </c>
      <c r="B33" s="116">
        <v>182</v>
      </c>
      <c r="C33" s="116">
        <v>131</v>
      </c>
      <c r="D33" s="117">
        <v>63400</v>
      </c>
      <c r="E33" s="116">
        <v>0</v>
      </c>
      <c r="F33" s="116">
        <v>1</v>
      </c>
      <c r="G33" s="116">
        <v>1</v>
      </c>
      <c r="H33" s="116">
        <v>33</v>
      </c>
      <c r="I33" s="116">
        <v>53</v>
      </c>
      <c r="J33" s="116">
        <v>44</v>
      </c>
      <c r="K33" s="116">
        <v>46</v>
      </c>
      <c r="L33" s="116">
        <v>27</v>
      </c>
      <c r="M33" s="116">
        <v>30</v>
      </c>
      <c r="N33" s="116">
        <v>9</v>
      </c>
      <c r="O33" s="116">
        <v>29</v>
      </c>
      <c r="P33" s="116">
        <v>57</v>
      </c>
      <c r="Q33" s="116">
        <v>40</v>
      </c>
      <c r="R33" s="116">
        <v>20</v>
      </c>
      <c r="S33" s="116">
        <v>1</v>
      </c>
      <c r="T33" s="116">
        <v>14</v>
      </c>
      <c r="U33" s="116">
        <v>14</v>
      </c>
    </row>
    <row r="34" spans="1:21">
      <c r="A34" s="115" t="s">
        <v>34</v>
      </c>
      <c r="B34" s="116">
        <v>51</v>
      </c>
      <c r="C34" s="116">
        <v>32</v>
      </c>
      <c r="D34" s="117">
        <v>32565</v>
      </c>
      <c r="E34" s="116">
        <v>104</v>
      </c>
      <c r="F34" s="116">
        <v>416</v>
      </c>
      <c r="G34" s="117">
        <v>1092</v>
      </c>
      <c r="H34" s="117">
        <v>12272</v>
      </c>
      <c r="I34" s="117">
        <v>4576</v>
      </c>
      <c r="J34" s="117">
        <v>3172</v>
      </c>
      <c r="K34" s="117">
        <v>1768</v>
      </c>
      <c r="L34" s="116">
        <v>7956</v>
      </c>
      <c r="M34" s="116">
        <v>6760</v>
      </c>
      <c r="N34" s="116">
        <v>1924</v>
      </c>
      <c r="O34" s="116">
        <v>7020</v>
      </c>
      <c r="P34" s="116">
        <v>11648</v>
      </c>
      <c r="Q34" s="116">
        <v>7228</v>
      </c>
      <c r="R34" s="116">
        <v>5408</v>
      </c>
      <c r="S34" s="116">
        <v>2808</v>
      </c>
      <c r="T34" s="116">
        <v>1872</v>
      </c>
      <c r="U34" s="116">
        <v>2600</v>
      </c>
    </row>
    <row r="35" spans="1:21">
      <c r="A35" s="115" t="s">
        <v>37</v>
      </c>
      <c r="B35" s="116">
        <v>56</v>
      </c>
      <c r="C35" s="116">
        <v>40</v>
      </c>
      <c r="D35" s="117">
        <v>50388</v>
      </c>
      <c r="E35" s="116">
        <v>416</v>
      </c>
      <c r="F35" s="116">
        <v>780</v>
      </c>
      <c r="G35" s="117">
        <v>7228</v>
      </c>
      <c r="H35" s="117">
        <v>30524</v>
      </c>
      <c r="I35" s="117">
        <v>11440</v>
      </c>
      <c r="J35" s="117">
        <v>15329</v>
      </c>
      <c r="K35" s="117">
        <v>4940</v>
      </c>
      <c r="L35" s="116">
        <v>16068</v>
      </c>
      <c r="M35" s="116">
        <v>11024</v>
      </c>
      <c r="N35" s="116">
        <v>3744</v>
      </c>
      <c r="O35" s="116">
        <v>2392</v>
      </c>
      <c r="P35" s="116">
        <v>21528</v>
      </c>
      <c r="Q35" s="116">
        <v>21476</v>
      </c>
      <c r="R35" s="116">
        <v>10920</v>
      </c>
      <c r="S35" s="116">
        <v>9256</v>
      </c>
      <c r="T35" s="116">
        <v>4420</v>
      </c>
      <c r="U35" s="116">
        <v>5304</v>
      </c>
    </row>
    <row r="36" spans="1:21">
      <c r="A36" s="115" t="s">
        <v>44</v>
      </c>
      <c r="B36" s="116">
        <v>45</v>
      </c>
      <c r="C36" s="116">
        <v>20</v>
      </c>
      <c r="D36" s="117">
        <v>16902</v>
      </c>
      <c r="E36" s="116">
        <v>910</v>
      </c>
      <c r="F36" s="116">
        <v>0</v>
      </c>
      <c r="G36" s="116">
        <v>234</v>
      </c>
      <c r="H36" s="117">
        <v>1638</v>
      </c>
      <c r="I36" s="117">
        <v>1664</v>
      </c>
      <c r="J36" s="117">
        <v>1482</v>
      </c>
      <c r="K36" s="116">
        <v>364</v>
      </c>
      <c r="L36" s="116">
        <v>2002</v>
      </c>
      <c r="M36" s="116">
        <v>884</v>
      </c>
      <c r="N36" s="116">
        <v>0</v>
      </c>
      <c r="O36" s="116">
        <v>572</v>
      </c>
      <c r="P36" s="116">
        <v>1300</v>
      </c>
      <c r="Q36" s="116">
        <v>1144</v>
      </c>
      <c r="R36" s="116">
        <v>962</v>
      </c>
      <c r="S36" s="116">
        <v>520</v>
      </c>
      <c r="T36" s="116">
        <v>598</v>
      </c>
      <c r="U36" s="116">
        <v>650</v>
      </c>
    </row>
    <row r="37" spans="1:21">
      <c r="A37" s="115" t="s">
        <v>48</v>
      </c>
      <c r="B37" s="116">
        <v>25</v>
      </c>
      <c r="C37" s="116">
        <v>12</v>
      </c>
      <c r="D37" s="117">
        <v>20118</v>
      </c>
      <c r="E37" s="116">
        <v>66</v>
      </c>
      <c r="F37" s="116">
        <v>272</v>
      </c>
      <c r="G37" s="117">
        <v>2853</v>
      </c>
      <c r="H37" s="117">
        <v>13258</v>
      </c>
      <c r="I37" s="117">
        <v>3669</v>
      </c>
      <c r="J37" s="117">
        <v>6706</v>
      </c>
      <c r="K37" s="117">
        <v>9043</v>
      </c>
      <c r="L37" s="117">
        <v>10351</v>
      </c>
      <c r="M37" s="116">
        <v>343</v>
      </c>
      <c r="N37" s="116">
        <v>172</v>
      </c>
      <c r="O37" s="117">
        <v>5433</v>
      </c>
      <c r="P37" s="117">
        <v>8560</v>
      </c>
      <c r="Q37" s="117">
        <v>9011</v>
      </c>
      <c r="R37" s="117">
        <v>11254</v>
      </c>
      <c r="S37" s="117">
        <v>1269</v>
      </c>
      <c r="T37" s="117">
        <v>1269</v>
      </c>
      <c r="U37" s="117">
        <v>4826</v>
      </c>
    </row>
    <row r="38" spans="1:21">
      <c r="A38" s="115" t="s">
        <v>53</v>
      </c>
      <c r="B38" s="116">
        <v>37</v>
      </c>
      <c r="C38" s="116">
        <v>23</v>
      </c>
      <c r="D38" s="117">
        <v>17588</v>
      </c>
      <c r="E38" s="116">
        <v>25</v>
      </c>
      <c r="F38" s="116">
        <v>45</v>
      </c>
      <c r="G38" s="116">
        <v>106</v>
      </c>
      <c r="H38" s="117">
        <v>16221</v>
      </c>
      <c r="I38" s="116">
        <v>545</v>
      </c>
      <c r="J38" s="116">
        <v>508</v>
      </c>
      <c r="K38" s="128" t="s">
        <v>678</v>
      </c>
      <c r="L38" s="116">
        <v>4025</v>
      </c>
      <c r="M38" s="116">
        <v>0</v>
      </c>
      <c r="N38" s="116">
        <v>0</v>
      </c>
      <c r="O38" s="116">
        <v>0</v>
      </c>
      <c r="P38" s="116">
        <v>6275</v>
      </c>
      <c r="Q38" s="116">
        <v>4055</v>
      </c>
      <c r="R38" s="116">
        <v>688</v>
      </c>
      <c r="S38" s="116">
        <v>1025</v>
      </c>
      <c r="T38" s="116">
        <v>15</v>
      </c>
      <c r="U38" s="116">
        <v>205</v>
      </c>
    </row>
    <row r="39" spans="1:21">
      <c r="A39" s="115" t="s">
        <v>59</v>
      </c>
      <c r="B39" s="116">
        <v>30</v>
      </c>
      <c r="C39" s="116">
        <v>11</v>
      </c>
      <c r="D39" s="117">
        <v>25999</v>
      </c>
      <c r="E39" s="116">
        <v>0</v>
      </c>
      <c r="F39" s="116">
        <v>49</v>
      </c>
      <c r="G39" s="116">
        <v>398</v>
      </c>
      <c r="H39" s="117">
        <v>3345</v>
      </c>
      <c r="I39" s="117">
        <v>1095</v>
      </c>
      <c r="J39" s="116">
        <v>970</v>
      </c>
      <c r="K39" s="116">
        <v>607</v>
      </c>
      <c r="L39" s="116">
        <v>2928</v>
      </c>
      <c r="M39" s="116">
        <v>1963</v>
      </c>
      <c r="N39" s="116">
        <v>294</v>
      </c>
      <c r="O39" s="116">
        <v>2128</v>
      </c>
      <c r="P39" s="116">
        <v>3175</v>
      </c>
      <c r="Q39" s="116">
        <v>2056</v>
      </c>
      <c r="R39" s="116">
        <v>2204</v>
      </c>
      <c r="S39" s="116">
        <v>972</v>
      </c>
      <c r="T39" s="116">
        <v>488</v>
      </c>
      <c r="U39" s="116">
        <v>954</v>
      </c>
    </row>
    <row r="40" spans="1:21">
      <c r="A40" s="115" t="s">
        <v>60</v>
      </c>
      <c r="B40" s="116">
        <v>60</v>
      </c>
      <c r="C40" s="116">
        <v>37</v>
      </c>
      <c r="D40" s="117">
        <v>42350</v>
      </c>
      <c r="E40" s="116">
        <v>0</v>
      </c>
      <c r="F40" s="116">
        <v>2</v>
      </c>
      <c r="G40" s="116">
        <v>46</v>
      </c>
      <c r="H40" s="116">
        <v>196</v>
      </c>
      <c r="I40" s="116">
        <v>76</v>
      </c>
      <c r="J40" s="116">
        <v>108</v>
      </c>
      <c r="K40" s="116">
        <v>50</v>
      </c>
      <c r="L40" s="116">
        <v>114</v>
      </c>
      <c r="M40" s="116">
        <v>68</v>
      </c>
      <c r="N40" s="116">
        <v>12</v>
      </c>
      <c r="O40" s="116">
        <v>28</v>
      </c>
      <c r="P40" s="116">
        <v>160</v>
      </c>
      <c r="Q40" s="116">
        <v>164</v>
      </c>
      <c r="R40" s="116">
        <v>110</v>
      </c>
      <c r="S40" s="116">
        <v>98</v>
      </c>
      <c r="T40" s="116">
        <v>44</v>
      </c>
      <c r="U40" s="116">
        <v>42</v>
      </c>
    </row>
    <row r="41" spans="1:21">
      <c r="A41" s="180"/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</row>
    <row r="42" spans="1:21">
      <c r="A42" s="7" t="s">
        <v>66</v>
      </c>
      <c r="E42" s="115"/>
    </row>
    <row r="43" spans="1:21">
      <c r="A43" s="115" t="s">
        <v>22</v>
      </c>
      <c r="B43" s="116">
        <v>105</v>
      </c>
      <c r="C43" s="116">
        <v>77</v>
      </c>
      <c r="D43" s="117">
        <v>102861</v>
      </c>
      <c r="E43" s="116">
        <v>52</v>
      </c>
      <c r="F43" s="116">
        <v>78</v>
      </c>
      <c r="G43" s="116">
        <v>910</v>
      </c>
      <c r="H43" s="117">
        <v>3614</v>
      </c>
      <c r="I43" s="117">
        <v>1274</v>
      </c>
      <c r="J43" s="117">
        <v>1274</v>
      </c>
      <c r="K43" s="117">
        <v>1586</v>
      </c>
      <c r="L43" s="116">
        <v>2912</v>
      </c>
      <c r="M43" s="116">
        <v>1664</v>
      </c>
      <c r="N43" s="116">
        <v>468</v>
      </c>
      <c r="O43" s="116">
        <v>2106</v>
      </c>
      <c r="P43" s="116">
        <v>3458</v>
      </c>
      <c r="Q43" s="116">
        <v>3042</v>
      </c>
      <c r="R43" s="116">
        <v>2002</v>
      </c>
      <c r="S43" s="116">
        <v>1846</v>
      </c>
      <c r="T43" s="116">
        <v>910</v>
      </c>
      <c r="U43" s="116">
        <v>1196</v>
      </c>
    </row>
    <row r="44" spans="1:21">
      <c r="A44" s="115" t="s">
        <v>35</v>
      </c>
      <c r="B44" s="116">
        <v>39</v>
      </c>
      <c r="C44" s="116">
        <v>20</v>
      </c>
      <c r="D44" s="117">
        <v>9676</v>
      </c>
      <c r="E44" s="116">
        <v>50</v>
      </c>
      <c r="F44" s="116">
        <v>97</v>
      </c>
      <c r="G44" s="116">
        <v>484</v>
      </c>
      <c r="H44" s="117">
        <v>5709</v>
      </c>
      <c r="I44" s="117">
        <v>3290</v>
      </c>
      <c r="J44" s="117">
        <v>4838</v>
      </c>
      <c r="K44" s="116">
        <v>968</v>
      </c>
      <c r="L44" s="116">
        <v>4838</v>
      </c>
      <c r="M44" s="116">
        <v>2903</v>
      </c>
      <c r="N44" s="116">
        <v>968</v>
      </c>
      <c r="O44" s="116">
        <v>484</v>
      </c>
      <c r="P44" s="116">
        <v>4838</v>
      </c>
      <c r="Q44" s="116">
        <v>5806</v>
      </c>
      <c r="R44" s="116">
        <v>3387</v>
      </c>
      <c r="S44" s="116">
        <v>484</v>
      </c>
      <c r="T44" s="116">
        <v>1935</v>
      </c>
      <c r="U44" s="116">
        <v>1451</v>
      </c>
    </row>
    <row r="45" spans="1:21">
      <c r="A45" s="115" t="s">
        <v>49</v>
      </c>
      <c r="B45" s="116">
        <v>84</v>
      </c>
      <c r="C45" s="116">
        <v>64</v>
      </c>
      <c r="D45" s="117">
        <v>76546</v>
      </c>
      <c r="E45" s="116">
        <v>234</v>
      </c>
      <c r="F45" s="117">
        <v>2002</v>
      </c>
      <c r="G45" s="117">
        <v>8502</v>
      </c>
      <c r="H45" s="117">
        <v>24310</v>
      </c>
      <c r="I45" s="117">
        <v>6994</v>
      </c>
      <c r="J45" s="117">
        <v>9152</v>
      </c>
      <c r="K45" s="117">
        <v>4160</v>
      </c>
      <c r="L45" s="116">
        <v>20618</v>
      </c>
      <c r="M45" s="116">
        <v>11258</v>
      </c>
      <c r="N45" s="116">
        <v>6136</v>
      </c>
      <c r="O45" s="116">
        <v>12246</v>
      </c>
      <c r="P45" s="116">
        <v>20722</v>
      </c>
      <c r="Q45" s="116">
        <v>15652</v>
      </c>
      <c r="R45" s="116">
        <v>13130</v>
      </c>
      <c r="S45" s="116">
        <v>7306</v>
      </c>
      <c r="T45" s="116">
        <v>3536</v>
      </c>
      <c r="U45" s="116">
        <v>5252</v>
      </c>
    </row>
    <row r="46" spans="1:21">
      <c r="A46" s="115" t="s">
        <v>50</v>
      </c>
      <c r="B46" s="116">
        <v>64</v>
      </c>
      <c r="C46" s="116">
        <v>48</v>
      </c>
      <c r="D46" s="117">
        <v>21359</v>
      </c>
      <c r="E46" s="116">
        <v>51</v>
      </c>
      <c r="F46" s="116">
        <v>162</v>
      </c>
      <c r="G46" s="117">
        <v>3219</v>
      </c>
      <c r="H46" s="117">
        <v>17014</v>
      </c>
      <c r="I46" s="116">
        <v>913</v>
      </c>
      <c r="J46" s="117">
        <v>3000</v>
      </c>
      <c r="K46" s="116">
        <v>650</v>
      </c>
      <c r="L46" s="117">
        <v>4012</v>
      </c>
      <c r="M46" s="117">
        <v>3208</v>
      </c>
      <c r="N46" s="116">
        <v>150</v>
      </c>
      <c r="O46" s="117">
        <v>6205</v>
      </c>
      <c r="P46" s="117">
        <v>7245</v>
      </c>
      <c r="Q46" s="117">
        <v>2374</v>
      </c>
      <c r="R46" s="116">
        <v>732</v>
      </c>
      <c r="S46" s="116">
        <v>957</v>
      </c>
      <c r="T46" s="116">
        <v>126</v>
      </c>
      <c r="U46" s="116">
        <v>507</v>
      </c>
    </row>
    <row r="47" spans="1:21">
      <c r="A47" s="119" t="s">
        <v>91</v>
      </c>
      <c r="B47" s="116">
        <v>51</v>
      </c>
      <c r="C47" s="116">
        <v>25</v>
      </c>
      <c r="D47" s="117">
        <v>65443</v>
      </c>
      <c r="E47" s="116">
        <v>0</v>
      </c>
      <c r="F47" s="117">
        <v>2029</v>
      </c>
      <c r="G47" s="117">
        <v>6610</v>
      </c>
      <c r="H47" s="117">
        <v>30627</v>
      </c>
      <c r="I47" s="117">
        <v>13743</v>
      </c>
      <c r="J47" s="117">
        <v>11714</v>
      </c>
      <c r="K47" s="117">
        <v>4057</v>
      </c>
      <c r="L47" s="116">
        <v>25767</v>
      </c>
      <c r="M47" s="116">
        <v>11734</v>
      </c>
      <c r="N47" s="116">
        <v>4591</v>
      </c>
      <c r="O47" s="116">
        <v>13775</v>
      </c>
      <c r="P47" s="116">
        <v>40303</v>
      </c>
      <c r="Q47" s="116">
        <v>30610</v>
      </c>
      <c r="R47" s="116">
        <v>8673</v>
      </c>
      <c r="S47" s="116">
        <v>9182</v>
      </c>
      <c r="T47" s="116">
        <v>9962</v>
      </c>
      <c r="U47" s="116">
        <v>11734</v>
      </c>
    </row>
    <row r="48" spans="1:21">
      <c r="A48" s="115" t="s">
        <v>57</v>
      </c>
      <c r="B48" s="116">
        <v>114</v>
      </c>
      <c r="C48" s="116">
        <v>91</v>
      </c>
      <c r="D48" s="117">
        <v>87937</v>
      </c>
      <c r="E48" s="116">
        <v>50</v>
      </c>
      <c r="F48" s="116">
        <v>250</v>
      </c>
      <c r="G48" s="117">
        <v>3004</v>
      </c>
      <c r="H48" s="117">
        <v>14256</v>
      </c>
      <c r="I48" s="117">
        <v>10704</v>
      </c>
      <c r="J48" s="117">
        <v>10032</v>
      </c>
      <c r="K48" s="117">
        <v>5728</v>
      </c>
      <c r="L48" s="116">
        <v>10783</v>
      </c>
      <c r="M48" s="116">
        <v>2864</v>
      </c>
      <c r="N48" s="116">
        <v>0</v>
      </c>
      <c r="O48" s="116">
        <v>1835</v>
      </c>
      <c r="P48" s="116">
        <v>14007</v>
      </c>
      <c r="Q48" s="116">
        <v>9981</v>
      </c>
      <c r="R48" s="116">
        <v>3995</v>
      </c>
      <c r="S48" s="116">
        <v>5920</v>
      </c>
      <c r="T48" s="116">
        <v>1615</v>
      </c>
      <c r="U48" s="116">
        <v>2417</v>
      </c>
    </row>
    <row r="49" spans="1:21" customFormat="1">
      <c r="A49" s="180"/>
      <c r="B49" s="184"/>
      <c r="C49" s="184"/>
      <c r="D49" s="185"/>
      <c r="E49" s="184"/>
      <c r="F49" s="184"/>
      <c r="G49" s="185"/>
      <c r="H49" s="185"/>
      <c r="I49" s="185"/>
      <c r="J49" s="185"/>
      <c r="K49" s="185"/>
      <c r="L49" s="184"/>
      <c r="M49" s="184"/>
      <c r="N49" s="184"/>
      <c r="O49" s="184"/>
      <c r="P49" s="184"/>
      <c r="Q49" s="184"/>
      <c r="R49" s="184"/>
      <c r="S49" s="184"/>
      <c r="T49" s="184"/>
      <c r="U49" s="184"/>
    </row>
    <row r="50" spans="1:21" customFormat="1">
      <c r="A50" s="7" t="s">
        <v>67</v>
      </c>
      <c r="B50" s="116"/>
      <c r="C50" s="116"/>
      <c r="D50" s="117"/>
      <c r="E50" s="116"/>
      <c r="F50" s="116"/>
      <c r="G50" s="117"/>
      <c r="H50" s="117"/>
      <c r="I50" s="117"/>
      <c r="J50" s="117"/>
      <c r="K50" s="117"/>
      <c r="L50" s="116"/>
      <c r="M50" s="116"/>
      <c r="N50" s="116"/>
      <c r="O50" s="116"/>
      <c r="P50" s="116"/>
      <c r="Q50" s="116"/>
      <c r="R50" s="116"/>
      <c r="S50" s="116"/>
      <c r="T50" s="116"/>
      <c r="U50" s="116"/>
    </row>
    <row r="51" spans="1:21">
      <c r="A51" s="115" t="s">
        <v>36</v>
      </c>
      <c r="B51" s="116">
        <v>103</v>
      </c>
      <c r="C51" s="116">
        <v>72</v>
      </c>
      <c r="D51" s="117">
        <v>124709</v>
      </c>
      <c r="E51" s="116">
        <v>0</v>
      </c>
      <c r="F51" s="116">
        <v>0</v>
      </c>
      <c r="G51" s="116">
        <v>52</v>
      </c>
      <c r="H51" s="117">
        <v>3120</v>
      </c>
      <c r="I51" s="117">
        <v>1404</v>
      </c>
      <c r="J51" s="116">
        <v>936</v>
      </c>
      <c r="K51" s="116">
        <v>104</v>
      </c>
      <c r="L51" s="117">
        <v>2600</v>
      </c>
      <c r="M51" s="117">
        <v>1560</v>
      </c>
      <c r="N51" s="116">
        <v>260</v>
      </c>
      <c r="O51" s="117">
        <v>1040</v>
      </c>
      <c r="P51" s="117">
        <v>2288</v>
      </c>
      <c r="Q51" s="117">
        <v>1196</v>
      </c>
      <c r="R51" s="117">
        <v>1716</v>
      </c>
      <c r="S51" s="116">
        <v>520</v>
      </c>
      <c r="T51" s="116">
        <v>468</v>
      </c>
      <c r="U51" s="116">
        <v>416</v>
      </c>
    </row>
    <row r="52" spans="1:21">
      <c r="A52" s="115" t="s">
        <v>39</v>
      </c>
      <c r="B52" s="116">
        <v>115</v>
      </c>
      <c r="C52" s="116">
        <v>55</v>
      </c>
      <c r="D52" s="117">
        <v>68793</v>
      </c>
      <c r="E52" s="116">
        <v>104</v>
      </c>
      <c r="F52" s="116">
        <v>572</v>
      </c>
      <c r="G52" s="117">
        <v>1612</v>
      </c>
      <c r="H52" s="117">
        <v>6448</v>
      </c>
      <c r="I52" s="117">
        <v>2496</v>
      </c>
      <c r="J52" s="117">
        <v>4108</v>
      </c>
      <c r="K52" s="117">
        <v>2496</v>
      </c>
      <c r="L52" s="117">
        <v>5148</v>
      </c>
      <c r="M52" s="117">
        <v>3380</v>
      </c>
      <c r="N52" s="117">
        <v>1456</v>
      </c>
      <c r="O52" s="117">
        <v>3900</v>
      </c>
      <c r="P52" s="117">
        <v>6240</v>
      </c>
      <c r="Q52" s="117">
        <v>4836</v>
      </c>
      <c r="R52" s="117">
        <v>4108</v>
      </c>
      <c r="S52" s="117">
        <v>2228</v>
      </c>
      <c r="T52" s="117">
        <v>1768</v>
      </c>
      <c r="U52" s="117">
        <v>1664</v>
      </c>
    </row>
    <row r="53" spans="1:21">
      <c r="A53" s="115" t="s">
        <v>42</v>
      </c>
      <c r="B53" s="116">
        <v>32</v>
      </c>
      <c r="C53" s="116">
        <v>15</v>
      </c>
      <c r="D53" s="117">
        <v>33437</v>
      </c>
      <c r="E53" s="128" t="s">
        <v>678</v>
      </c>
      <c r="F53" s="128" t="s">
        <v>678</v>
      </c>
      <c r="G53" s="128" t="s">
        <v>678</v>
      </c>
      <c r="H53" s="128" t="s">
        <v>678</v>
      </c>
      <c r="I53" s="128" t="s">
        <v>678</v>
      </c>
      <c r="J53" s="128" t="s">
        <v>678</v>
      </c>
      <c r="K53" s="128" t="s">
        <v>678</v>
      </c>
      <c r="L53" s="128" t="s">
        <v>678</v>
      </c>
      <c r="M53" s="128" t="s">
        <v>678</v>
      </c>
      <c r="N53" s="128" t="s">
        <v>678</v>
      </c>
      <c r="O53" s="128" t="s">
        <v>678</v>
      </c>
      <c r="P53" s="128" t="s">
        <v>678</v>
      </c>
      <c r="Q53" s="128" t="s">
        <v>678</v>
      </c>
      <c r="R53" s="128" t="s">
        <v>678</v>
      </c>
      <c r="S53" s="128" t="s">
        <v>678</v>
      </c>
      <c r="T53" s="128" t="s">
        <v>678</v>
      </c>
      <c r="U53" s="128" t="s">
        <v>678</v>
      </c>
    </row>
    <row r="54" spans="1:21">
      <c r="A54" s="115" t="s">
        <v>43</v>
      </c>
      <c r="B54" s="116">
        <v>229</v>
      </c>
      <c r="C54" s="116">
        <v>147</v>
      </c>
      <c r="D54" s="117">
        <v>103148</v>
      </c>
      <c r="E54" s="116">
        <v>156</v>
      </c>
      <c r="F54" s="117">
        <v>1222</v>
      </c>
      <c r="G54" s="117">
        <v>4056</v>
      </c>
      <c r="H54" s="117">
        <v>16354</v>
      </c>
      <c r="I54" s="117">
        <v>7722</v>
      </c>
      <c r="J54" s="117">
        <v>4784</v>
      </c>
      <c r="K54" s="117">
        <v>2886</v>
      </c>
      <c r="L54" s="116">
        <v>12896</v>
      </c>
      <c r="M54" s="116">
        <v>11076</v>
      </c>
      <c r="N54" s="116">
        <v>6890</v>
      </c>
      <c r="O54" s="116">
        <v>9958</v>
      </c>
      <c r="P54" s="116">
        <v>16926</v>
      </c>
      <c r="Q54" s="116">
        <v>11076</v>
      </c>
      <c r="R54" s="116">
        <v>8346</v>
      </c>
      <c r="S54" s="116">
        <v>6656</v>
      </c>
      <c r="T54" s="116">
        <v>4160</v>
      </c>
      <c r="U54" s="116">
        <v>3665</v>
      </c>
    </row>
    <row r="55" spans="1:21">
      <c r="A55" s="115" t="s">
        <v>46</v>
      </c>
      <c r="B55" s="116">
        <v>124</v>
      </c>
      <c r="C55" s="116">
        <v>64</v>
      </c>
      <c r="D55" s="117">
        <v>101343</v>
      </c>
      <c r="E55" s="116">
        <v>598</v>
      </c>
      <c r="F55" s="117">
        <v>2002</v>
      </c>
      <c r="G55" s="117">
        <v>10192</v>
      </c>
      <c r="H55" s="117">
        <v>44252</v>
      </c>
      <c r="I55" s="117">
        <v>15028</v>
      </c>
      <c r="J55" s="117">
        <v>12636</v>
      </c>
      <c r="K55" s="117">
        <v>6666</v>
      </c>
      <c r="L55" s="117">
        <v>27638</v>
      </c>
      <c r="M55" s="117">
        <v>25844</v>
      </c>
      <c r="N55" s="117">
        <v>9282</v>
      </c>
      <c r="O55" s="117">
        <v>26234</v>
      </c>
      <c r="P55" s="117">
        <v>33722</v>
      </c>
      <c r="Q55" s="117">
        <v>22334</v>
      </c>
      <c r="R55" s="117">
        <v>15730</v>
      </c>
      <c r="S55" s="117">
        <v>6890</v>
      </c>
      <c r="T55" s="117">
        <v>8164</v>
      </c>
      <c r="U55" s="117">
        <v>8502</v>
      </c>
    </row>
    <row r="56" spans="1:21" customFormat="1">
      <c r="A56" s="180"/>
      <c r="B56" s="184"/>
      <c r="C56" s="184"/>
      <c r="D56" s="185"/>
      <c r="E56" s="184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</row>
    <row r="57" spans="1:21" customFormat="1">
      <c r="A57" s="7" t="s">
        <v>68</v>
      </c>
      <c r="B57" s="116"/>
      <c r="C57" s="116"/>
      <c r="D57" s="117"/>
      <c r="E57" s="116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</row>
    <row r="58" spans="1:21">
      <c r="A58" s="115" t="s">
        <v>19</v>
      </c>
      <c r="B58" s="116">
        <v>311</v>
      </c>
      <c r="C58" s="116">
        <v>187</v>
      </c>
      <c r="D58" s="117">
        <v>172001</v>
      </c>
      <c r="E58" s="116">
        <v>52</v>
      </c>
      <c r="F58" s="116">
        <v>104</v>
      </c>
      <c r="G58" s="116">
        <v>416</v>
      </c>
      <c r="H58" s="117">
        <v>5876</v>
      </c>
      <c r="I58" s="117">
        <v>6032</v>
      </c>
      <c r="J58" s="117">
        <v>8060</v>
      </c>
      <c r="K58" s="117">
        <v>4316</v>
      </c>
      <c r="L58" s="116">
        <v>3952</v>
      </c>
      <c r="M58" s="116">
        <v>4056</v>
      </c>
      <c r="N58" s="116">
        <v>1196</v>
      </c>
      <c r="O58" s="116">
        <v>3172</v>
      </c>
      <c r="P58" s="116">
        <v>5980</v>
      </c>
      <c r="Q58" s="116">
        <v>5668</v>
      </c>
      <c r="R58" s="116">
        <v>2600</v>
      </c>
      <c r="S58" s="116">
        <v>1976</v>
      </c>
      <c r="T58" s="116">
        <v>2080</v>
      </c>
      <c r="U58" s="116">
        <v>1560</v>
      </c>
    </row>
    <row r="59" spans="1:21">
      <c r="A59" s="115" t="s">
        <v>25</v>
      </c>
      <c r="B59" s="116">
        <v>412</v>
      </c>
      <c r="C59" s="116">
        <v>247</v>
      </c>
      <c r="D59" s="117">
        <v>448826</v>
      </c>
      <c r="E59" s="116">
        <v>641</v>
      </c>
      <c r="F59" s="117">
        <v>1508</v>
      </c>
      <c r="G59" s="117">
        <v>3155</v>
      </c>
      <c r="H59" s="117">
        <v>7505</v>
      </c>
      <c r="I59" s="117">
        <v>3796</v>
      </c>
      <c r="J59" s="117">
        <v>4611</v>
      </c>
      <c r="K59" s="117">
        <v>2340</v>
      </c>
      <c r="L59" s="116">
        <v>6881</v>
      </c>
      <c r="M59" s="116">
        <v>6084</v>
      </c>
      <c r="N59" s="116">
        <v>4039</v>
      </c>
      <c r="O59" s="116">
        <v>6483</v>
      </c>
      <c r="P59" s="116">
        <v>8251</v>
      </c>
      <c r="Q59" s="116">
        <v>6639</v>
      </c>
      <c r="R59" s="116">
        <v>4836</v>
      </c>
      <c r="S59" s="116">
        <v>2271</v>
      </c>
      <c r="T59" s="116">
        <v>1387</v>
      </c>
      <c r="U59" s="116">
        <v>2357</v>
      </c>
    </row>
    <row r="60" spans="1:21">
      <c r="A60" s="115" t="s">
        <v>29</v>
      </c>
      <c r="B60" s="116">
        <v>310</v>
      </c>
      <c r="C60" s="116">
        <v>187</v>
      </c>
      <c r="D60" s="117">
        <v>44552</v>
      </c>
      <c r="E60" s="116">
        <v>404</v>
      </c>
      <c r="F60" s="117">
        <v>1530</v>
      </c>
      <c r="G60" s="117">
        <v>4801</v>
      </c>
      <c r="H60" s="117">
        <v>17373</v>
      </c>
      <c r="I60" s="117">
        <v>9983</v>
      </c>
      <c r="J60" s="117">
        <v>8461</v>
      </c>
      <c r="L60" s="117">
        <v>15120</v>
      </c>
      <c r="M60" s="117">
        <v>13576</v>
      </c>
      <c r="N60" s="117">
        <v>6346</v>
      </c>
      <c r="O60" s="117">
        <v>13737</v>
      </c>
      <c r="P60" s="117">
        <v>27937</v>
      </c>
      <c r="Q60" s="117">
        <v>14890</v>
      </c>
      <c r="R60" s="117">
        <v>11313</v>
      </c>
      <c r="T60" s="117">
        <v>4859</v>
      </c>
      <c r="U60" s="117">
        <v>5953</v>
      </c>
    </row>
    <row r="61" spans="1:21">
      <c r="A61" s="115" t="s">
        <v>32</v>
      </c>
      <c r="B61" s="116">
        <v>235</v>
      </c>
      <c r="C61" s="116">
        <v>143</v>
      </c>
      <c r="D61" s="117">
        <v>141248</v>
      </c>
      <c r="E61" s="116">
        <v>26</v>
      </c>
      <c r="F61" s="116">
        <v>260</v>
      </c>
      <c r="G61" s="116">
        <v>598</v>
      </c>
      <c r="H61" s="117">
        <v>4420</v>
      </c>
      <c r="I61" s="117">
        <v>3042</v>
      </c>
      <c r="J61" s="117">
        <v>2366</v>
      </c>
      <c r="K61" s="116">
        <v>728</v>
      </c>
      <c r="L61" s="116">
        <v>4238</v>
      </c>
      <c r="M61" s="116">
        <v>3094</v>
      </c>
      <c r="N61" s="116">
        <v>1248</v>
      </c>
      <c r="O61" s="116">
        <v>3120</v>
      </c>
      <c r="P61" s="116">
        <v>4862</v>
      </c>
      <c r="Q61" s="116">
        <v>3380</v>
      </c>
      <c r="R61" s="116">
        <v>3016</v>
      </c>
      <c r="S61" s="116">
        <v>962</v>
      </c>
      <c r="T61" s="116">
        <v>988</v>
      </c>
      <c r="U61" s="116">
        <v>1404</v>
      </c>
    </row>
    <row r="62" spans="1:21">
      <c r="A62" s="115" t="s">
        <v>31</v>
      </c>
      <c r="B62" s="116">
        <v>314</v>
      </c>
      <c r="C62" s="116">
        <v>229</v>
      </c>
      <c r="D62" s="117">
        <v>333214</v>
      </c>
      <c r="E62" s="117">
        <v>7020</v>
      </c>
      <c r="F62" s="117">
        <v>11648</v>
      </c>
      <c r="G62" s="117">
        <v>29718</v>
      </c>
      <c r="H62" s="117">
        <v>105664</v>
      </c>
      <c r="I62" s="117">
        <v>40300</v>
      </c>
      <c r="J62" s="117">
        <v>51506</v>
      </c>
      <c r="K62" s="117">
        <v>30550</v>
      </c>
      <c r="L62" s="117">
        <v>79924</v>
      </c>
      <c r="M62" s="117">
        <v>34242</v>
      </c>
      <c r="N62" s="117">
        <v>19448</v>
      </c>
      <c r="O62" s="117">
        <v>66820</v>
      </c>
      <c r="P62" s="117">
        <v>85306</v>
      </c>
      <c r="Q62" s="117">
        <v>53274</v>
      </c>
      <c r="R62" s="117">
        <v>59800</v>
      </c>
      <c r="S62" s="117">
        <v>17888</v>
      </c>
      <c r="T62" s="117">
        <v>17004</v>
      </c>
      <c r="U62" s="117">
        <v>12480</v>
      </c>
    </row>
    <row r="63" spans="1:21">
      <c r="A63" s="180"/>
      <c r="B63" s="180"/>
      <c r="C63" s="180"/>
      <c r="D63" s="180"/>
      <c r="E63" s="181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</row>
    <row r="64" spans="1:21">
      <c r="A64" s="7" t="s">
        <v>69</v>
      </c>
    </row>
    <row r="65" spans="1:21">
      <c r="A65" s="115" t="s">
        <v>16</v>
      </c>
      <c r="B65" s="116">
        <v>8</v>
      </c>
      <c r="C65" s="116">
        <v>5</v>
      </c>
      <c r="D65" s="117">
        <v>5599</v>
      </c>
      <c r="E65" s="116">
        <v>0</v>
      </c>
      <c r="F65" s="128" t="s">
        <v>678</v>
      </c>
      <c r="G65" s="128" t="s">
        <v>678</v>
      </c>
      <c r="H65" s="128" t="s">
        <v>678</v>
      </c>
      <c r="I65" s="128" t="s">
        <v>678</v>
      </c>
      <c r="J65" s="128" t="s">
        <v>678</v>
      </c>
      <c r="K65" s="128" t="s">
        <v>678</v>
      </c>
      <c r="L65" s="128" t="s">
        <v>678</v>
      </c>
      <c r="M65" s="128" t="s">
        <v>678</v>
      </c>
      <c r="N65" s="128" t="s">
        <v>678</v>
      </c>
      <c r="O65" s="128" t="s">
        <v>678</v>
      </c>
      <c r="P65" s="128" t="s">
        <v>678</v>
      </c>
      <c r="Q65" s="128" t="s">
        <v>678</v>
      </c>
      <c r="R65" s="128" t="s">
        <v>678</v>
      </c>
      <c r="S65" s="128" t="s">
        <v>678</v>
      </c>
      <c r="T65" s="128" t="s">
        <v>678</v>
      </c>
      <c r="U65" s="128" t="s">
        <v>678</v>
      </c>
    </row>
    <row r="66" spans="1:21">
      <c r="A66" s="115" t="s">
        <v>38</v>
      </c>
      <c r="B66" s="116">
        <v>33</v>
      </c>
      <c r="C66" s="116">
        <v>25</v>
      </c>
      <c r="D66" s="117">
        <v>11493</v>
      </c>
      <c r="E66" s="116">
        <v>604</v>
      </c>
      <c r="F66" s="117">
        <v>1256</v>
      </c>
      <c r="G66" s="117">
        <v>1010</v>
      </c>
      <c r="H66" s="117">
        <v>9502</v>
      </c>
      <c r="I66" s="117">
        <v>6430</v>
      </c>
      <c r="J66" s="117">
        <v>1302</v>
      </c>
      <c r="K66" s="116">
        <v>654</v>
      </c>
      <c r="L66" s="117">
        <v>6008</v>
      </c>
      <c r="M66" s="117">
        <v>5102</v>
      </c>
      <c r="N66" s="117">
        <v>1230</v>
      </c>
      <c r="O66" s="117">
        <v>5924</v>
      </c>
      <c r="P66" s="117">
        <v>8756</v>
      </c>
      <c r="Q66" s="117">
        <v>3684</v>
      </c>
      <c r="R66" s="117">
        <v>3210</v>
      </c>
      <c r="S66" s="117">
        <v>1144</v>
      </c>
      <c r="T66" s="116">
        <v>852</v>
      </c>
      <c r="U66" s="116">
        <v>2012</v>
      </c>
    </row>
    <row r="67" spans="1:21">
      <c r="A67" s="180"/>
      <c r="B67" s="180"/>
      <c r="C67" s="180"/>
      <c r="D67" s="180"/>
      <c r="E67" s="181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  <c r="S67" s="180"/>
      <c r="T67" s="180"/>
      <c r="U67" s="180"/>
    </row>
    <row r="68" spans="1:21" s="130" customFormat="1">
      <c r="A68" s="7" t="s">
        <v>102</v>
      </c>
      <c r="B68" s="129">
        <f t="shared" ref="B68:G68" si="0">SUM(B5:B67)</f>
        <v>3955</v>
      </c>
      <c r="C68" s="129">
        <f t="shared" si="0"/>
        <v>2508</v>
      </c>
      <c r="D68" s="129">
        <f t="shared" si="0"/>
        <v>2727611</v>
      </c>
      <c r="E68" s="129">
        <f t="shared" si="0"/>
        <v>16738</v>
      </c>
      <c r="F68" s="129">
        <f t="shared" si="0"/>
        <v>37054</v>
      </c>
      <c r="G68" s="129">
        <f t="shared" si="0"/>
        <v>123619</v>
      </c>
      <c r="H68" s="129">
        <f t="shared" ref="H68:U68" si="1">SUM(H5:H67)</f>
        <v>527127</v>
      </c>
      <c r="I68" s="129">
        <f t="shared" si="1"/>
        <v>193939</v>
      </c>
      <c r="J68" s="129">
        <f t="shared" si="1"/>
        <v>209248</v>
      </c>
      <c r="K68" s="129">
        <f t="shared" si="1"/>
        <v>111525</v>
      </c>
      <c r="L68" s="129">
        <f t="shared" si="1"/>
        <v>367252</v>
      </c>
      <c r="M68" s="129">
        <f t="shared" si="1"/>
        <v>240292</v>
      </c>
      <c r="N68" s="129">
        <f t="shared" si="1"/>
        <v>112629</v>
      </c>
      <c r="O68" s="129">
        <f t="shared" si="1"/>
        <v>281329</v>
      </c>
      <c r="P68" s="129">
        <f t="shared" si="1"/>
        <v>451698</v>
      </c>
      <c r="Q68" s="129">
        <f t="shared" si="1"/>
        <v>324387</v>
      </c>
      <c r="R68" s="129">
        <f t="shared" si="1"/>
        <v>244338</v>
      </c>
      <c r="S68" s="129">
        <f t="shared" si="1"/>
        <v>135992</v>
      </c>
      <c r="T68" s="129">
        <f t="shared" si="1"/>
        <v>91046</v>
      </c>
      <c r="U68" s="129">
        <f t="shared" si="1"/>
        <v>110053</v>
      </c>
    </row>
    <row r="70" spans="1:21">
      <c r="A70" s="115" t="s">
        <v>165</v>
      </c>
    </row>
    <row r="71" spans="1:21">
      <c r="A71" s="115" t="s">
        <v>677</v>
      </c>
    </row>
  </sheetData>
  <mergeCells count="3">
    <mergeCell ref="C1:D1"/>
    <mergeCell ref="E1:I1"/>
    <mergeCell ref="K1:U1"/>
  </mergeCells>
  <pageMargins left="0.7" right="0.7" top="0.75" bottom="0.75" header="0.3" footer="0.3"/>
  <pageSetup paperSize="5" scale="60" orientation="landscape" verticalDpi="0" r:id="rId1"/>
  <headerFooter>
    <oddHeader>&amp;C&amp;"Arial,Bold"&amp;12Public Library System Techology FY11</oddHeader>
    <oddFooter>&amp;L&amp;8Mississippi Public Library Statistics, FY11, Public Library Technology</oddFooter>
  </headerFooter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K164"/>
  <sheetViews>
    <sheetView workbookViewId="0">
      <selection activeCell="A164" sqref="A164"/>
    </sheetView>
  </sheetViews>
  <sheetFormatPr defaultRowHeight="12.75"/>
  <cols>
    <col min="1" max="1" width="57.42578125" style="115" bestFit="1" customWidth="1"/>
    <col min="2" max="2" width="13.42578125" style="128" bestFit="1" customWidth="1"/>
    <col min="3" max="3" width="13.28515625" style="115" bestFit="1" customWidth="1"/>
    <col min="4" max="4" width="11.140625" style="115" bestFit="1" customWidth="1"/>
    <col min="5" max="5" width="0.5703125" style="115" customWidth="1"/>
    <col min="6" max="6" width="14.5703125" style="128" customWidth="1"/>
    <col min="7" max="7" width="9.140625" style="115"/>
    <col min="8" max="8" width="11.140625" style="115" bestFit="1" customWidth="1"/>
    <col min="9" max="9" width="12.140625" style="131" bestFit="1" customWidth="1"/>
  </cols>
  <sheetData>
    <row r="1" spans="1:11" ht="25.5" customHeight="1">
      <c r="A1" s="7" t="s">
        <v>377</v>
      </c>
      <c r="B1" s="133" t="s">
        <v>358</v>
      </c>
      <c r="C1" s="136" t="s">
        <v>378</v>
      </c>
      <c r="D1" s="137" t="s">
        <v>379</v>
      </c>
      <c r="E1" s="138"/>
      <c r="F1" s="91" t="s">
        <v>359</v>
      </c>
      <c r="G1" s="139" t="s">
        <v>380</v>
      </c>
      <c r="H1" s="137" t="s">
        <v>381</v>
      </c>
      <c r="I1" s="137" t="s">
        <v>80</v>
      </c>
    </row>
    <row r="3" spans="1:11" ht="13.5" thickBot="1">
      <c r="A3" s="140" t="s">
        <v>14</v>
      </c>
      <c r="B3" s="141" t="s">
        <v>291</v>
      </c>
      <c r="C3" s="142">
        <v>0</v>
      </c>
      <c r="D3" s="143">
        <v>69631</v>
      </c>
      <c r="E3" s="140"/>
      <c r="F3" s="141"/>
      <c r="G3" s="142"/>
      <c r="H3" s="144"/>
      <c r="I3" s="143">
        <v>69631</v>
      </c>
    </row>
    <row r="4" spans="1:11" ht="14.25" thickTop="1" thickBot="1">
      <c r="A4" s="145" t="s">
        <v>16</v>
      </c>
      <c r="B4" s="146" t="s">
        <v>292</v>
      </c>
      <c r="C4" s="147">
        <v>0</v>
      </c>
      <c r="D4" s="148">
        <v>14500</v>
      </c>
      <c r="E4" s="145"/>
      <c r="F4" s="146" t="s">
        <v>166</v>
      </c>
      <c r="G4" s="147">
        <v>0</v>
      </c>
      <c r="H4" s="148">
        <v>66606</v>
      </c>
      <c r="I4" s="148">
        <f>(D4+H4)</f>
        <v>81106</v>
      </c>
      <c r="J4" s="115"/>
      <c r="K4" s="115"/>
    </row>
    <row r="5" spans="1:11" ht="14.25" thickTop="1" thickBot="1">
      <c r="A5" s="145" t="s">
        <v>17</v>
      </c>
      <c r="B5" s="149" t="s">
        <v>363</v>
      </c>
      <c r="C5" s="145">
        <v>0</v>
      </c>
      <c r="D5" s="148">
        <v>292100</v>
      </c>
      <c r="E5" s="145"/>
      <c r="F5" s="149" t="s">
        <v>368</v>
      </c>
      <c r="G5" s="145">
        <v>0</v>
      </c>
      <c r="H5" s="148">
        <v>134221</v>
      </c>
      <c r="I5" s="148">
        <f>(D5+H5+H6+H7+H8+H9)</f>
        <v>470038</v>
      </c>
      <c r="J5" s="115"/>
      <c r="K5" s="115"/>
    </row>
    <row r="6" spans="1:11" ht="13.5" thickTop="1">
      <c r="F6" s="134" t="s">
        <v>367</v>
      </c>
      <c r="G6" s="115">
        <v>0</v>
      </c>
      <c r="H6" s="131">
        <v>2500</v>
      </c>
      <c r="J6" s="115"/>
      <c r="K6" s="115"/>
    </row>
    <row r="7" spans="1:11">
      <c r="F7" s="134" t="s">
        <v>364</v>
      </c>
      <c r="G7" s="115">
        <v>0</v>
      </c>
      <c r="H7" s="131">
        <v>10800</v>
      </c>
      <c r="J7" s="115"/>
      <c r="K7" s="115"/>
    </row>
    <row r="8" spans="1:11">
      <c r="F8" s="134" t="s">
        <v>365</v>
      </c>
      <c r="G8" s="115">
        <v>0</v>
      </c>
      <c r="H8" s="131">
        <v>12000</v>
      </c>
      <c r="J8" s="115"/>
      <c r="K8" s="115"/>
    </row>
    <row r="9" spans="1:11">
      <c r="F9" s="134" t="s">
        <v>366</v>
      </c>
      <c r="G9" s="115">
        <v>0</v>
      </c>
      <c r="H9" s="131">
        <v>18417</v>
      </c>
      <c r="J9" s="115"/>
      <c r="K9" s="115"/>
    </row>
    <row r="10" spans="1:11" ht="13.5" thickBot="1">
      <c r="A10" s="140" t="s">
        <v>18</v>
      </c>
      <c r="B10" s="141" t="s">
        <v>293</v>
      </c>
      <c r="C10" s="142">
        <v>0</v>
      </c>
      <c r="D10" s="143">
        <v>190500</v>
      </c>
      <c r="E10" s="140"/>
      <c r="F10" s="141" t="s">
        <v>167</v>
      </c>
      <c r="G10" s="142">
        <v>3</v>
      </c>
      <c r="H10" s="143">
        <v>238120</v>
      </c>
      <c r="I10" s="143">
        <f>(D10+H10)</f>
        <v>428620</v>
      </c>
      <c r="J10" s="115"/>
      <c r="K10" s="115"/>
    </row>
    <row r="11" spans="1:11" ht="14.25" thickTop="1" thickBot="1">
      <c r="A11" s="145" t="s">
        <v>15</v>
      </c>
      <c r="B11" s="146" t="s">
        <v>294</v>
      </c>
      <c r="C11" s="147">
        <v>0</v>
      </c>
      <c r="D11" s="148">
        <v>68500</v>
      </c>
      <c r="E11" s="145"/>
      <c r="F11" s="146" t="s">
        <v>168</v>
      </c>
      <c r="G11" s="147">
        <v>0</v>
      </c>
      <c r="H11" s="148">
        <v>1800</v>
      </c>
      <c r="I11" s="148">
        <f>(D11+H11+H12+H13)</f>
        <v>75100</v>
      </c>
      <c r="J11" s="115"/>
      <c r="K11" s="115"/>
    </row>
    <row r="12" spans="1:11" ht="13.5" thickTop="1">
      <c r="F12" s="128" t="s">
        <v>169</v>
      </c>
      <c r="G12" s="116">
        <v>0</v>
      </c>
      <c r="H12" s="131">
        <v>1800</v>
      </c>
      <c r="J12" s="115"/>
      <c r="K12" s="115"/>
    </row>
    <row r="13" spans="1:11">
      <c r="F13" s="128" t="s">
        <v>170</v>
      </c>
      <c r="G13" s="116">
        <v>0</v>
      </c>
      <c r="H13" s="131">
        <v>3000</v>
      </c>
      <c r="J13" s="115"/>
      <c r="K13" s="115"/>
    </row>
    <row r="14" spans="1:11" ht="13.5" thickBot="1">
      <c r="A14" s="140" t="s">
        <v>19</v>
      </c>
      <c r="B14" s="141" t="s">
        <v>295</v>
      </c>
      <c r="C14" s="142">
        <v>0</v>
      </c>
      <c r="D14" s="143">
        <v>1548299</v>
      </c>
      <c r="E14" s="140"/>
      <c r="F14" s="141" t="s">
        <v>171</v>
      </c>
      <c r="G14" s="142">
        <v>0</v>
      </c>
      <c r="H14" s="143">
        <v>1997</v>
      </c>
      <c r="I14" s="143">
        <v>2075122</v>
      </c>
      <c r="J14" s="115"/>
      <c r="K14" s="115"/>
    </row>
    <row r="15" spans="1:11" ht="13.5" thickTop="1">
      <c r="C15" s="116"/>
      <c r="D15" s="131"/>
      <c r="F15" s="128" t="s">
        <v>172</v>
      </c>
      <c r="G15" s="116">
        <v>0</v>
      </c>
      <c r="H15" s="131">
        <v>1997</v>
      </c>
      <c r="J15" s="115"/>
      <c r="K15" s="115"/>
    </row>
    <row r="16" spans="1:11">
      <c r="C16" s="116"/>
      <c r="D16" s="131"/>
      <c r="F16" s="128" t="s">
        <v>173</v>
      </c>
      <c r="G16" s="116">
        <v>0</v>
      </c>
      <c r="H16" s="131">
        <v>1500</v>
      </c>
      <c r="J16" s="115"/>
      <c r="K16" s="115"/>
    </row>
    <row r="17" spans="1:11">
      <c r="C17" s="116"/>
      <c r="D17" s="131"/>
      <c r="F17" s="128" t="s">
        <v>174</v>
      </c>
      <c r="G17" s="116">
        <v>0</v>
      </c>
      <c r="H17" s="131">
        <v>500</v>
      </c>
      <c r="J17" s="115"/>
      <c r="K17" s="115"/>
    </row>
    <row r="18" spans="1:11">
      <c r="C18" s="116"/>
      <c r="D18" s="131"/>
      <c r="F18" s="128" t="s">
        <v>176</v>
      </c>
      <c r="G18" s="116">
        <v>0</v>
      </c>
      <c r="H18" s="131">
        <v>7731</v>
      </c>
      <c r="J18" s="115"/>
      <c r="K18" s="115"/>
    </row>
    <row r="19" spans="1:11">
      <c r="C19" s="116"/>
      <c r="D19" s="131"/>
      <c r="F19" s="128" t="s">
        <v>175</v>
      </c>
      <c r="G19" s="116">
        <v>0</v>
      </c>
      <c r="H19" s="131">
        <v>4000</v>
      </c>
      <c r="J19" s="115"/>
      <c r="K19" s="115"/>
    </row>
    <row r="20" spans="1:11">
      <c r="B20" s="128" t="s">
        <v>296</v>
      </c>
      <c r="C20" s="116">
        <v>0</v>
      </c>
      <c r="D20" s="131">
        <v>176052</v>
      </c>
      <c r="F20" s="128" t="s">
        <v>177</v>
      </c>
      <c r="G20" s="116">
        <v>0</v>
      </c>
      <c r="H20" s="131">
        <v>11933</v>
      </c>
      <c r="J20" s="115"/>
      <c r="K20" s="115"/>
    </row>
    <row r="21" spans="1:11">
      <c r="F21" s="128" t="s">
        <v>178</v>
      </c>
      <c r="G21" s="116">
        <v>0</v>
      </c>
      <c r="H21" s="131">
        <v>6282</v>
      </c>
      <c r="J21" s="115"/>
      <c r="K21" s="115"/>
    </row>
    <row r="22" spans="1:11">
      <c r="F22" s="128" t="s">
        <v>179</v>
      </c>
      <c r="G22" s="116">
        <v>0</v>
      </c>
      <c r="H22" s="131">
        <v>1500</v>
      </c>
      <c r="J22" s="115"/>
      <c r="K22" s="115"/>
    </row>
    <row r="23" spans="1:11">
      <c r="F23" s="128" t="s">
        <v>181</v>
      </c>
      <c r="G23" s="116">
        <v>0</v>
      </c>
      <c r="H23" s="131">
        <v>682</v>
      </c>
      <c r="J23" s="115"/>
      <c r="K23" s="115"/>
    </row>
    <row r="24" spans="1:11">
      <c r="B24" s="128" t="s">
        <v>297</v>
      </c>
      <c r="C24" s="116">
        <v>0</v>
      </c>
      <c r="D24" s="131">
        <v>146349</v>
      </c>
      <c r="F24" s="128" t="s">
        <v>180</v>
      </c>
      <c r="G24" s="116">
        <v>0</v>
      </c>
      <c r="H24" s="131">
        <v>13780</v>
      </c>
      <c r="J24" s="115"/>
      <c r="K24" s="115"/>
    </row>
    <row r="25" spans="1:11">
      <c r="C25" s="116"/>
      <c r="D25" s="131"/>
      <c r="F25" s="128" t="s">
        <v>182</v>
      </c>
      <c r="G25" s="116">
        <v>0</v>
      </c>
      <c r="H25" s="131">
        <v>10000</v>
      </c>
      <c r="J25" s="115"/>
      <c r="K25" s="115"/>
    </row>
    <row r="26" spans="1:11">
      <c r="B26" s="128" t="s">
        <v>298</v>
      </c>
      <c r="C26" s="116">
        <v>0</v>
      </c>
      <c r="D26" s="131">
        <v>131238</v>
      </c>
      <c r="F26" s="128" t="s">
        <v>183</v>
      </c>
      <c r="G26" s="116">
        <v>0</v>
      </c>
      <c r="H26" s="131">
        <v>5154</v>
      </c>
      <c r="J26" s="115"/>
      <c r="K26" s="115"/>
    </row>
    <row r="27" spans="1:11">
      <c r="F27" s="128" t="s">
        <v>184</v>
      </c>
      <c r="G27" s="116">
        <v>0</v>
      </c>
      <c r="H27" s="131">
        <v>5628</v>
      </c>
      <c r="J27" s="115"/>
      <c r="K27" s="115"/>
    </row>
    <row r="28" spans="1:11">
      <c r="F28" s="128" t="s">
        <v>185</v>
      </c>
      <c r="G28" s="116">
        <v>0</v>
      </c>
      <c r="H28" s="131">
        <v>500</v>
      </c>
      <c r="J28" s="115"/>
      <c r="K28" s="115"/>
    </row>
    <row r="29" spans="1:11" ht="13.5" thickBot="1">
      <c r="A29" s="140" t="s">
        <v>20</v>
      </c>
      <c r="B29" s="141" t="s">
        <v>299</v>
      </c>
      <c r="C29" s="142">
        <v>0</v>
      </c>
      <c r="D29" s="143">
        <v>326800</v>
      </c>
      <c r="E29" s="140"/>
      <c r="F29" s="141" t="s">
        <v>186</v>
      </c>
      <c r="G29" s="142">
        <v>0</v>
      </c>
      <c r="H29" s="143">
        <v>250000</v>
      </c>
      <c r="I29" s="143">
        <f>(D29+H29)</f>
        <v>576800</v>
      </c>
      <c r="J29" s="115"/>
      <c r="K29" s="115"/>
    </row>
    <row r="30" spans="1:11" ht="14.25" thickTop="1" thickBot="1">
      <c r="A30" s="145" t="s">
        <v>21</v>
      </c>
      <c r="B30" s="146" t="s">
        <v>300</v>
      </c>
      <c r="C30" s="147">
        <v>0</v>
      </c>
      <c r="D30" s="148">
        <v>99000</v>
      </c>
      <c r="E30" s="145"/>
      <c r="F30" s="146" t="s">
        <v>187</v>
      </c>
      <c r="G30" s="147">
        <v>0</v>
      </c>
      <c r="H30" s="148">
        <v>32000</v>
      </c>
      <c r="I30" s="148">
        <f>SUM(D30:D34)+SUM(H30:H34)</f>
        <v>240990</v>
      </c>
      <c r="J30" s="115"/>
      <c r="K30" s="115"/>
    </row>
    <row r="31" spans="1:11" ht="13.5" thickTop="1">
      <c r="F31" s="128" t="s">
        <v>188</v>
      </c>
      <c r="G31" s="116">
        <v>0</v>
      </c>
      <c r="H31" s="131">
        <v>4200</v>
      </c>
      <c r="J31" s="115"/>
      <c r="K31" s="115"/>
    </row>
    <row r="32" spans="1:11">
      <c r="F32" s="128" t="s">
        <v>189</v>
      </c>
      <c r="G32" s="116">
        <v>2.5</v>
      </c>
      <c r="H32" s="131">
        <v>48279</v>
      </c>
    </row>
    <row r="33" spans="1:11">
      <c r="F33" s="128" t="s">
        <v>190</v>
      </c>
      <c r="G33" s="116">
        <v>0</v>
      </c>
      <c r="H33" s="131">
        <v>7600</v>
      </c>
    </row>
    <row r="34" spans="1:11">
      <c r="B34" s="128" t="s">
        <v>301</v>
      </c>
      <c r="C34" s="116">
        <v>0</v>
      </c>
      <c r="D34" s="131">
        <v>46911</v>
      </c>
      <c r="F34" s="128" t="s">
        <v>191</v>
      </c>
      <c r="G34" s="116">
        <v>0</v>
      </c>
      <c r="H34" s="131">
        <v>3000</v>
      </c>
    </row>
    <row r="35" spans="1:11" ht="13.5" thickBot="1">
      <c r="A35" s="140" t="s">
        <v>22</v>
      </c>
      <c r="B35" s="141" t="s">
        <v>192</v>
      </c>
      <c r="C35" s="142">
        <v>1.25</v>
      </c>
      <c r="D35" s="143">
        <v>138770</v>
      </c>
      <c r="E35" s="140"/>
      <c r="F35" s="141" t="s">
        <v>192</v>
      </c>
      <c r="G35" s="142">
        <v>0</v>
      </c>
      <c r="H35" s="143">
        <v>10500</v>
      </c>
      <c r="I35" s="143">
        <f>SUM(D35:D40)+SUM(H35:H39)</f>
        <v>411894</v>
      </c>
      <c r="J35" s="115"/>
      <c r="K35" s="115"/>
    </row>
    <row r="36" spans="1:11" ht="13.5" thickTop="1">
      <c r="B36" s="128" t="s">
        <v>302</v>
      </c>
      <c r="C36" s="116">
        <v>1</v>
      </c>
      <c r="D36" s="131">
        <v>68308</v>
      </c>
      <c r="F36" s="128" t="s">
        <v>193</v>
      </c>
      <c r="G36" s="116">
        <v>0</v>
      </c>
      <c r="H36" s="131">
        <v>67092</v>
      </c>
      <c r="J36" s="115"/>
      <c r="K36" s="115"/>
    </row>
    <row r="37" spans="1:11">
      <c r="F37" s="128" t="s">
        <v>194</v>
      </c>
      <c r="G37" s="116">
        <v>0</v>
      </c>
      <c r="H37" s="131">
        <v>36223</v>
      </c>
      <c r="J37" s="115"/>
      <c r="K37" s="115"/>
    </row>
    <row r="38" spans="1:11">
      <c r="F38" s="128" t="s">
        <v>195</v>
      </c>
      <c r="G38" s="116">
        <v>0</v>
      </c>
      <c r="H38" s="131">
        <v>18703</v>
      </c>
      <c r="J38" s="115"/>
      <c r="K38" s="115"/>
    </row>
    <row r="39" spans="1:11">
      <c r="B39" s="128" t="s">
        <v>303</v>
      </c>
      <c r="C39" s="116">
        <v>1</v>
      </c>
      <c r="D39" s="131">
        <v>69000</v>
      </c>
      <c r="F39" s="128" t="s">
        <v>196</v>
      </c>
      <c r="G39" s="116">
        <v>0</v>
      </c>
      <c r="H39" s="131">
        <v>2748</v>
      </c>
      <c r="J39" s="115"/>
      <c r="K39" s="115"/>
    </row>
    <row r="40" spans="1:11">
      <c r="B40" s="128" t="s">
        <v>304</v>
      </c>
      <c r="C40" s="116">
        <v>0</v>
      </c>
      <c r="D40" s="131">
        <v>550</v>
      </c>
      <c r="J40" s="115"/>
      <c r="K40" s="115"/>
    </row>
    <row r="41" spans="1:11" ht="13.5" thickBot="1">
      <c r="A41" s="140" t="s">
        <v>23</v>
      </c>
      <c r="B41" s="150" t="s">
        <v>360</v>
      </c>
      <c r="C41" s="142">
        <v>0</v>
      </c>
      <c r="D41" s="143">
        <v>100000</v>
      </c>
      <c r="E41" s="140"/>
      <c r="F41" s="141" t="s">
        <v>198</v>
      </c>
      <c r="G41" s="142">
        <v>0</v>
      </c>
      <c r="H41" s="143">
        <v>10800</v>
      </c>
      <c r="I41" s="143">
        <f>SUM(D41:D45)+SUM(H41:H46)</f>
        <v>339673</v>
      </c>
      <c r="J41" s="115"/>
      <c r="K41" s="115"/>
    </row>
    <row r="42" spans="1:11" ht="13.5" thickTop="1">
      <c r="F42" s="128" t="s">
        <v>200</v>
      </c>
      <c r="G42" s="116">
        <v>0</v>
      </c>
      <c r="H42" s="131">
        <v>4682</v>
      </c>
      <c r="J42" s="115"/>
      <c r="K42" s="115"/>
    </row>
    <row r="43" spans="1:11">
      <c r="F43" s="128" t="s">
        <v>201</v>
      </c>
      <c r="G43" s="116">
        <v>0</v>
      </c>
      <c r="H43" s="131">
        <v>44523</v>
      </c>
      <c r="J43" s="115"/>
      <c r="K43" s="115"/>
    </row>
    <row r="44" spans="1:11">
      <c r="F44" s="128" t="s">
        <v>202</v>
      </c>
      <c r="G44" s="116">
        <v>0</v>
      </c>
      <c r="H44" s="131">
        <v>8671</v>
      </c>
      <c r="J44" s="115"/>
      <c r="K44" s="115"/>
    </row>
    <row r="45" spans="1:11">
      <c r="B45" s="128" t="s">
        <v>305</v>
      </c>
      <c r="C45" s="116">
        <v>0</v>
      </c>
      <c r="D45" s="131">
        <v>119267</v>
      </c>
      <c r="F45" s="128" t="s">
        <v>197</v>
      </c>
      <c r="G45" s="116">
        <v>0</v>
      </c>
      <c r="H45" s="131">
        <v>32680</v>
      </c>
      <c r="J45" s="115"/>
      <c r="K45" s="115"/>
    </row>
    <row r="46" spans="1:11">
      <c r="C46" s="116"/>
      <c r="D46" s="131"/>
      <c r="F46" s="128" t="s">
        <v>199</v>
      </c>
      <c r="G46" s="116">
        <v>0</v>
      </c>
      <c r="H46" s="131">
        <v>19050</v>
      </c>
      <c r="J46" s="115"/>
      <c r="K46" s="115"/>
    </row>
    <row r="47" spans="1:11" ht="13.5" thickBot="1">
      <c r="A47" s="140" t="s">
        <v>24</v>
      </c>
      <c r="B47" s="141" t="s">
        <v>203</v>
      </c>
      <c r="C47" s="142">
        <v>0</v>
      </c>
      <c r="D47" s="143">
        <v>85000</v>
      </c>
      <c r="E47" s="140"/>
      <c r="F47" s="141" t="s">
        <v>203</v>
      </c>
      <c r="G47" s="142">
        <v>1.425</v>
      </c>
      <c r="H47" s="143">
        <v>141045</v>
      </c>
      <c r="I47" s="143">
        <f>(D47+H47)</f>
        <v>226045</v>
      </c>
      <c r="J47" s="115"/>
      <c r="K47" s="115"/>
    </row>
    <row r="48" spans="1:11" ht="14.25" thickTop="1" thickBot="1">
      <c r="A48" s="145" t="s">
        <v>25</v>
      </c>
      <c r="B48" s="146" t="s">
        <v>306</v>
      </c>
      <c r="C48" s="145">
        <v>0</v>
      </c>
      <c r="D48" s="148">
        <v>1311000</v>
      </c>
      <c r="E48" s="145"/>
      <c r="F48" s="146" t="s">
        <v>208</v>
      </c>
      <c r="G48" s="147">
        <v>0</v>
      </c>
      <c r="H48" s="148">
        <v>91815</v>
      </c>
      <c r="I48" s="148">
        <f>SUM(D48:D58)+SUM(H48:H58)</f>
        <v>3919418</v>
      </c>
      <c r="J48" s="115"/>
      <c r="K48" s="115"/>
    </row>
    <row r="49" spans="1:11" ht="13.5" thickTop="1">
      <c r="D49" s="131"/>
      <c r="F49" s="128" t="s">
        <v>209</v>
      </c>
      <c r="G49" s="116">
        <v>0</v>
      </c>
      <c r="H49" s="131">
        <v>68833</v>
      </c>
      <c r="J49" s="115"/>
      <c r="K49" s="115"/>
    </row>
    <row r="50" spans="1:11">
      <c r="D50" s="131"/>
      <c r="F50" s="128" t="s">
        <v>210</v>
      </c>
      <c r="G50" s="116">
        <v>0</v>
      </c>
      <c r="H50" s="131">
        <v>298500</v>
      </c>
      <c r="J50" s="115"/>
      <c r="K50" s="115"/>
    </row>
    <row r="51" spans="1:11">
      <c r="D51" s="131"/>
      <c r="F51" s="128" t="s">
        <v>213</v>
      </c>
      <c r="G51" s="116">
        <v>0</v>
      </c>
      <c r="H51" s="131">
        <v>348431</v>
      </c>
      <c r="J51" s="115"/>
      <c r="K51" s="115"/>
    </row>
    <row r="52" spans="1:11">
      <c r="B52" s="128" t="s">
        <v>307</v>
      </c>
      <c r="C52" s="116">
        <v>0</v>
      </c>
      <c r="D52" s="131">
        <v>360000</v>
      </c>
      <c r="F52" s="128" t="s">
        <v>211</v>
      </c>
      <c r="G52" s="116">
        <v>0</v>
      </c>
      <c r="H52" s="131">
        <v>264177</v>
      </c>
      <c r="J52" s="115"/>
      <c r="K52" s="115"/>
    </row>
    <row r="53" spans="1:11">
      <c r="B53" s="128" t="s">
        <v>308</v>
      </c>
      <c r="C53" s="116">
        <v>0</v>
      </c>
      <c r="D53" s="131">
        <v>336440</v>
      </c>
      <c r="F53" s="128" t="s">
        <v>204</v>
      </c>
      <c r="G53" s="115">
        <v>0</v>
      </c>
      <c r="H53" s="131">
        <v>200000</v>
      </c>
      <c r="J53" s="115"/>
      <c r="K53" s="115"/>
    </row>
    <row r="54" spans="1:11">
      <c r="F54" s="128" t="s">
        <v>206</v>
      </c>
      <c r="G54" s="116">
        <v>0</v>
      </c>
      <c r="H54" s="131">
        <v>14585</v>
      </c>
      <c r="J54" s="115"/>
      <c r="K54" s="115"/>
    </row>
    <row r="55" spans="1:11">
      <c r="F55" s="128" t="s">
        <v>207</v>
      </c>
      <c r="G55" s="116">
        <v>0</v>
      </c>
      <c r="H55" s="131">
        <v>3000</v>
      </c>
      <c r="J55" s="115"/>
      <c r="K55" s="115"/>
    </row>
    <row r="56" spans="1:11">
      <c r="B56" s="128" t="s">
        <v>309</v>
      </c>
      <c r="C56" s="116">
        <v>0</v>
      </c>
      <c r="D56" s="131">
        <v>168000</v>
      </c>
      <c r="F56" s="128" t="s">
        <v>205</v>
      </c>
      <c r="G56" s="116">
        <v>0</v>
      </c>
      <c r="H56" s="131">
        <v>15000</v>
      </c>
      <c r="J56" s="115"/>
      <c r="K56" s="115"/>
    </row>
    <row r="57" spans="1:11">
      <c r="C57" s="116"/>
      <c r="D57" s="131"/>
      <c r="F57" s="128" t="s">
        <v>212</v>
      </c>
      <c r="G57" s="116">
        <v>0</v>
      </c>
      <c r="H57" s="131">
        <v>77917</v>
      </c>
      <c r="J57" s="115"/>
      <c r="K57" s="115"/>
    </row>
    <row r="58" spans="1:11">
      <c r="B58" s="128" t="s">
        <v>214</v>
      </c>
      <c r="C58" s="116">
        <v>0</v>
      </c>
      <c r="D58" s="131">
        <v>325720</v>
      </c>
      <c r="F58" s="128" t="s">
        <v>214</v>
      </c>
      <c r="G58" s="116">
        <v>0</v>
      </c>
      <c r="H58" s="131">
        <v>36000</v>
      </c>
      <c r="J58" s="115"/>
      <c r="K58" s="115"/>
    </row>
    <row r="59" spans="1:11" ht="13.5" thickBot="1">
      <c r="A59" s="140" t="s">
        <v>26</v>
      </c>
      <c r="B59" s="141" t="s">
        <v>310</v>
      </c>
      <c r="C59" s="140">
        <v>0</v>
      </c>
      <c r="D59" s="143">
        <v>171935</v>
      </c>
      <c r="E59" s="140"/>
      <c r="F59" s="141" t="s">
        <v>215</v>
      </c>
      <c r="G59" s="140">
        <v>0</v>
      </c>
      <c r="H59" s="143">
        <v>175837</v>
      </c>
      <c r="I59" s="143">
        <f>(D59+H59)</f>
        <v>347772</v>
      </c>
    </row>
    <row r="60" spans="1:11" ht="14.25" thickTop="1" thickBot="1">
      <c r="A60" s="145" t="s">
        <v>27</v>
      </c>
      <c r="B60" s="146" t="s">
        <v>311</v>
      </c>
      <c r="C60" s="147">
        <v>2.57</v>
      </c>
      <c r="D60" s="148">
        <v>1044593</v>
      </c>
      <c r="E60" s="145"/>
      <c r="F60" s="146" t="s">
        <v>216</v>
      </c>
      <c r="G60" s="147">
        <v>2.78</v>
      </c>
      <c r="H60" s="148">
        <v>252379</v>
      </c>
      <c r="I60" s="148">
        <f>(D60+H60+H61)</f>
        <v>1433751</v>
      </c>
    </row>
    <row r="61" spans="1:11" ht="13.5" thickTop="1">
      <c r="C61" s="116"/>
      <c r="D61" s="131"/>
      <c r="F61" s="128" t="s">
        <v>217</v>
      </c>
      <c r="G61" s="116">
        <v>2.5</v>
      </c>
      <c r="H61" s="131">
        <v>136779</v>
      </c>
    </row>
    <row r="62" spans="1:11" ht="13.5" thickBot="1">
      <c r="A62" s="140" t="s">
        <v>28</v>
      </c>
      <c r="B62" s="141" t="s">
        <v>312</v>
      </c>
      <c r="C62" s="142">
        <v>0</v>
      </c>
      <c r="D62" s="143">
        <v>47250</v>
      </c>
      <c r="E62" s="140"/>
      <c r="F62" s="141" t="s">
        <v>218</v>
      </c>
      <c r="G62" s="142">
        <v>0</v>
      </c>
      <c r="H62" s="143">
        <v>30500</v>
      </c>
      <c r="I62" s="143">
        <f>(D62+H62)</f>
        <v>77750</v>
      </c>
    </row>
    <row r="63" spans="1:11" ht="14.25" thickTop="1" thickBot="1">
      <c r="A63" s="145" t="s">
        <v>29</v>
      </c>
      <c r="B63" s="146" t="s">
        <v>313</v>
      </c>
      <c r="C63" s="145">
        <v>0</v>
      </c>
      <c r="D63" s="148">
        <v>881002</v>
      </c>
      <c r="E63" s="145"/>
      <c r="F63" s="146" t="s">
        <v>219</v>
      </c>
      <c r="G63" s="145">
        <v>0</v>
      </c>
      <c r="H63" s="148">
        <v>303693</v>
      </c>
      <c r="I63" s="148">
        <f>SUM(D63)+SUM(H63:H66)</f>
        <v>2044695</v>
      </c>
    </row>
    <row r="64" spans="1:11" ht="13.5" thickTop="1">
      <c r="D64" s="131"/>
      <c r="F64" s="128" t="s">
        <v>220</v>
      </c>
      <c r="G64" s="115">
        <v>0</v>
      </c>
      <c r="H64" s="131">
        <v>695000</v>
      </c>
    </row>
    <row r="65" spans="1:11">
      <c r="D65" s="131"/>
      <c r="F65" s="128" t="s">
        <v>221</v>
      </c>
      <c r="G65" s="115">
        <v>0</v>
      </c>
      <c r="H65" s="131">
        <v>85000</v>
      </c>
    </row>
    <row r="66" spans="1:11">
      <c r="D66" s="131"/>
      <c r="F66" s="128" t="s">
        <v>222</v>
      </c>
      <c r="G66" s="115">
        <v>0</v>
      </c>
      <c r="H66" s="131">
        <v>80000</v>
      </c>
    </row>
    <row r="67" spans="1:11" ht="13.5" thickBot="1">
      <c r="A67" s="140" t="s">
        <v>30</v>
      </c>
      <c r="B67" s="141" t="s">
        <v>314</v>
      </c>
      <c r="C67" s="142">
        <v>0</v>
      </c>
      <c r="D67" s="143">
        <v>42500</v>
      </c>
      <c r="E67" s="140"/>
      <c r="F67" s="141" t="s">
        <v>223</v>
      </c>
      <c r="G67" s="142">
        <v>0</v>
      </c>
      <c r="H67" s="143">
        <v>15500</v>
      </c>
      <c r="I67" s="143">
        <f>(D67+H67+H68)</f>
        <v>60000</v>
      </c>
    </row>
    <row r="68" spans="1:11" ht="13.5" thickTop="1">
      <c r="C68" s="116"/>
      <c r="D68" s="131"/>
      <c r="F68" s="134" t="s">
        <v>224</v>
      </c>
      <c r="G68" s="116">
        <v>0</v>
      </c>
      <c r="H68" s="131">
        <v>2000</v>
      </c>
    </row>
    <row r="69" spans="1:11" ht="13.5" thickBot="1">
      <c r="A69" s="140" t="s">
        <v>31</v>
      </c>
      <c r="B69" s="141" t="s">
        <v>315</v>
      </c>
      <c r="C69" s="142">
        <v>0.92700000000000005</v>
      </c>
      <c r="D69" s="143">
        <v>1466130</v>
      </c>
      <c r="E69" s="140"/>
      <c r="F69" s="141" t="s">
        <v>225</v>
      </c>
      <c r="G69" s="142">
        <v>1.4</v>
      </c>
      <c r="H69" s="143">
        <v>1645409</v>
      </c>
      <c r="I69" s="143">
        <f>(D69+H69)</f>
        <v>3111539</v>
      </c>
    </row>
    <row r="70" spans="1:11" ht="14.25" thickTop="1" thickBot="1">
      <c r="A70" s="145" t="s">
        <v>32</v>
      </c>
      <c r="B70" s="146" t="s">
        <v>225</v>
      </c>
      <c r="C70" s="147">
        <v>2</v>
      </c>
      <c r="D70" s="148">
        <v>2564705</v>
      </c>
      <c r="E70" s="145"/>
      <c r="F70" s="149" t="s">
        <v>369</v>
      </c>
      <c r="G70" s="147">
        <v>1</v>
      </c>
      <c r="H70" s="148">
        <v>109029</v>
      </c>
      <c r="I70" s="148">
        <f>SUM(D70:D74)+SUM(H70:H73)</f>
        <v>3388771</v>
      </c>
    </row>
    <row r="71" spans="1:11" ht="13.5" thickTop="1">
      <c r="C71" s="116"/>
      <c r="D71" s="131"/>
      <c r="F71" s="134" t="s">
        <v>370</v>
      </c>
      <c r="G71" s="116">
        <v>1</v>
      </c>
      <c r="H71" s="131">
        <v>149736</v>
      </c>
    </row>
    <row r="72" spans="1:11">
      <c r="C72" s="116"/>
      <c r="D72" s="131"/>
      <c r="F72" s="134" t="s">
        <v>371</v>
      </c>
      <c r="G72" s="116">
        <v>1</v>
      </c>
      <c r="H72" s="131">
        <v>146250</v>
      </c>
    </row>
    <row r="73" spans="1:11">
      <c r="C73" s="116"/>
      <c r="D73" s="131"/>
      <c r="F73" s="134" t="s">
        <v>372</v>
      </c>
      <c r="G73" s="116">
        <v>1</v>
      </c>
      <c r="H73" s="131">
        <v>294387</v>
      </c>
    </row>
    <row r="74" spans="1:11">
      <c r="B74" s="128" t="s">
        <v>316</v>
      </c>
      <c r="C74" s="116">
        <v>1</v>
      </c>
      <c r="D74" s="131">
        <v>124664</v>
      </c>
    </row>
    <row r="75" spans="1:11" ht="13.5" thickBot="1">
      <c r="A75" s="140" t="s">
        <v>33</v>
      </c>
      <c r="B75" s="141" t="s">
        <v>317</v>
      </c>
      <c r="C75" s="142">
        <v>0</v>
      </c>
      <c r="D75" s="143">
        <v>37334</v>
      </c>
      <c r="E75" s="140"/>
      <c r="F75" s="141" t="s">
        <v>227</v>
      </c>
      <c r="G75" s="142">
        <v>0</v>
      </c>
      <c r="H75" s="143">
        <v>6000</v>
      </c>
      <c r="I75" s="143">
        <f>SUM(D75:D77)+SUM(H75:H79)</f>
        <v>139984</v>
      </c>
      <c r="J75" s="115"/>
      <c r="K75" s="115"/>
    </row>
    <row r="76" spans="1:11" ht="13.5" thickTop="1">
      <c r="C76" s="116"/>
      <c r="D76" s="131"/>
      <c r="F76" s="128" t="s">
        <v>229</v>
      </c>
      <c r="G76" s="116">
        <v>0</v>
      </c>
      <c r="H76" s="131">
        <v>400</v>
      </c>
      <c r="J76" s="115"/>
      <c r="K76" s="115"/>
    </row>
    <row r="77" spans="1:11">
      <c r="B77" s="128" t="s">
        <v>228</v>
      </c>
      <c r="C77" s="116">
        <v>0</v>
      </c>
      <c r="D77" s="131">
        <v>70000</v>
      </c>
      <c r="F77" s="128" t="s">
        <v>226</v>
      </c>
      <c r="G77" s="116">
        <v>0</v>
      </c>
      <c r="H77" s="131">
        <v>1750</v>
      </c>
      <c r="J77" s="115"/>
      <c r="K77" s="115"/>
    </row>
    <row r="78" spans="1:11">
      <c r="F78" s="128" t="s">
        <v>228</v>
      </c>
      <c r="G78" s="116">
        <v>0</v>
      </c>
      <c r="H78" s="131">
        <v>16500</v>
      </c>
      <c r="J78" s="115"/>
      <c r="K78" s="115"/>
    </row>
    <row r="79" spans="1:11">
      <c r="F79" s="128" t="s">
        <v>230</v>
      </c>
      <c r="G79" s="116">
        <v>0</v>
      </c>
      <c r="H79" s="131">
        <v>8000</v>
      </c>
      <c r="J79" s="115"/>
      <c r="K79" s="115"/>
    </row>
    <row r="80" spans="1:11" ht="13.5" thickBot="1">
      <c r="A80" s="140" t="s">
        <v>34</v>
      </c>
      <c r="B80" s="141" t="s">
        <v>318</v>
      </c>
      <c r="C80" s="142">
        <v>0</v>
      </c>
      <c r="D80" s="143">
        <v>571928</v>
      </c>
      <c r="E80" s="140"/>
      <c r="F80" s="141"/>
      <c r="G80" s="140"/>
      <c r="H80" s="140"/>
      <c r="I80" s="143">
        <v>571928</v>
      </c>
      <c r="J80" s="115"/>
      <c r="K80" s="115"/>
    </row>
    <row r="81" spans="1:11" ht="14.25" thickTop="1" thickBot="1">
      <c r="A81" s="145" t="s">
        <v>35</v>
      </c>
      <c r="B81" s="146" t="s">
        <v>319</v>
      </c>
      <c r="C81" s="147">
        <v>0.85</v>
      </c>
      <c r="D81" s="148">
        <v>345000</v>
      </c>
      <c r="E81" s="145"/>
      <c r="F81" s="146" t="s">
        <v>231</v>
      </c>
      <c r="G81" s="147">
        <v>0</v>
      </c>
      <c r="H81" s="148">
        <v>100000</v>
      </c>
      <c r="I81" s="148">
        <f>(D81+H81+H82+H83)</f>
        <v>496250</v>
      </c>
      <c r="J81" s="115"/>
      <c r="K81" s="115"/>
    </row>
    <row r="82" spans="1:11" ht="13.5" thickTop="1">
      <c r="C82" s="116"/>
      <c r="D82" s="131"/>
      <c r="F82" s="128" t="s">
        <v>232</v>
      </c>
      <c r="G82" s="116">
        <v>3</v>
      </c>
      <c r="H82" s="131">
        <v>50800</v>
      </c>
      <c r="J82" s="115"/>
      <c r="K82" s="115"/>
    </row>
    <row r="83" spans="1:11">
      <c r="F83" s="128" t="s">
        <v>233</v>
      </c>
      <c r="G83" s="116">
        <v>0</v>
      </c>
      <c r="H83" s="131">
        <v>450</v>
      </c>
      <c r="J83" s="115"/>
      <c r="K83" s="115"/>
    </row>
    <row r="84" spans="1:11" ht="13.5" thickBot="1">
      <c r="A84" s="140" t="s">
        <v>36</v>
      </c>
      <c r="B84" s="141" t="s">
        <v>304</v>
      </c>
      <c r="C84" s="140">
        <v>0</v>
      </c>
      <c r="D84" s="143">
        <v>429160</v>
      </c>
      <c r="E84" s="140"/>
      <c r="F84" s="141" t="s">
        <v>234</v>
      </c>
      <c r="G84" s="140">
        <v>0</v>
      </c>
      <c r="H84" s="143">
        <v>441980</v>
      </c>
      <c r="I84" s="143">
        <f>SUM(D84:D85)+SUM(H84:H85)</f>
        <v>1001640</v>
      </c>
    </row>
    <row r="85" spans="1:11" ht="13.5" thickTop="1">
      <c r="B85" s="128" t="s">
        <v>320</v>
      </c>
      <c r="C85" s="115">
        <v>0</v>
      </c>
      <c r="D85" s="131">
        <v>92500</v>
      </c>
      <c r="F85" s="128" t="s">
        <v>235</v>
      </c>
      <c r="G85" s="115">
        <v>0</v>
      </c>
      <c r="H85" s="131">
        <v>38000</v>
      </c>
    </row>
    <row r="86" spans="1:11" ht="13.5" thickBot="1">
      <c r="A86" s="140" t="s">
        <v>37</v>
      </c>
      <c r="B86" s="141" t="s">
        <v>321</v>
      </c>
      <c r="C86" s="142">
        <v>1</v>
      </c>
      <c r="D86" s="143">
        <v>202274</v>
      </c>
      <c r="E86" s="140"/>
      <c r="F86" s="141" t="s">
        <v>236</v>
      </c>
      <c r="G86" s="140">
        <v>0</v>
      </c>
      <c r="H86" s="143">
        <v>110000</v>
      </c>
      <c r="I86" s="143">
        <f>SUM(D86:D88)+SUM(H86:H89)</f>
        <v>521334</v>
      </c>
      <c r="J86" s="115"/>
      <c r="K86" s="115"/>
    </row>
    <row r="87" spans="1:11" ht="13.5" thickTop="1">
      <c r="B87" s="128" t="s">
        <v>322</v>
      </c>
      <c r="C87" s="115">
        <v>0</v>
      </c>
      <c r="D87" s="131">
        <v>132000</v>
      </c>
      <c r="J87" s="115"/>
      <c r="K87" s="115"/>
    </row>
    <row r="88" spans="1:11">
      <c r="B88" s="128" t="s">
        <v>323</v>
      </c>
      <c r="C88" s="115">
        <v>0</v>
      </c>
      <c r="D88" s="131">
        <v>56000</v>
      </c>
      <c r="F88" s="128" t="s">
        <v>237</v>
      </c>
      <c r="G88" s="115">
        <v>0</v>
      </c>
      <c r="H88" s="131">
        <v>19500</v>
      </c>
      <c r="J88" s="115"/>
      <c r="K88" s="115"/>
    </row>
    <row r="89" spans="1:11">
      <c r="F89" s="128" t="s">
        <v>238</v>
      </c>
      <c r="G89" s="115">
        <v>0</v>
      </c>
      <c r="H89" s="131">
        <v>1560</v>
      </c>
      <c r="J89" s="115"/>
      <c r="K89" s="115"/>
    </row>
    <row r="90" spans="1:11" ht="13.5" thickBot="1">
      <c r="A90" s="140" t="s">
        <v>38</v>
      </c>
      <c r="B90" s="141" t="s">
        <v>313</v>
      </c>
      <c r="C90" s="142">
        <v>0</v>
      </c>
      <c r="D90" s="144">
        <v>0</v>
      </c>
      <c r="E90" s="140"/>
      <c r="F90" s="141" t="s">
        <v>239</v>
      </c>
      <c r="G90" s="142">
        <v>0</v>
      </c>
      <c r="H90" s="143">
        <v>327667</v>
      </c>
      <c r="I90" s="143">
        <v>327667</v>
      </c>
      <c r="J90" s="115"/>
      <c r="K90" s="115"/>
    </row>
    <row r="91" spans="1:11" ht="14.25" thickTop="1" thickBot="1">
      <c r="A91" s="145" t="s">
        <v>39</v>
      </c>
      <c r="B91" s="146" t="s">
        <v>241</v>
      </c>
      <c r="C91" s="145">
        <v>0</v>
      </c>
      <c r="D91" s="148">
        <v>1205384</v>
      </c>
      <c r="E91" s="145"/>
      <c r="F91" s="146" t="s">
        <v>240</v>
      </c>
      <c r="G91" s="145">
        <v>0</v>
      </c>
      <c r="H91" s="148">
        <v>81170</v>
      </c>
      <c r="I91" s="148">
        <f>SUM(D91)+SUM(H91:H94)</f>
        <v>1485754</v>
      </c>
    </row>
    <row r="92" spans="1:11" ht="13.5" thickTop="1">
      <c r="F92" s="128" t="s">
        <v>241</v>
      </c>
      <c r="G92" s="115">
        <v>0</v>
      </c>
      <c r="H92" s="131">
        <v>92500</v>
      </c>
    </row>
    <row r="93" spans="1:11">
      <c r="F93" s="128" t="s">
        <v>242</v>
      </c>
      <c r="G93" s="115">
        <v>0</v>
      </c>
      <c r="H93" s="131">
        <v>102500</v>
      </c>
    </row>
    <row r="94" spans="1:11">
      <c r="F94" s="134" t="s">
        <v>373</v>
      </c>
      <c r="G94" s="115">
        <v>0</v>
      </c>
      <c r="H94" s="131">
        <v>4200</v>
      </c>
    </row>
    <row r="95" spans="1:11" ht="13.5" thickBot="1">
      <c r="A95" s="140" t="s">
        <v>40</v>
      </c>
      <c r="B95" s="141" t="s">
        <v>201</v>
      </c>
      <c r="C95" s="142">
        <v>0</v>
      </c>
      <c r="D95" s="143">
        <v>37000</v>
      </c>
      <c r="E95" s="140"/>
      <c r="F95" s="141" t="s">
        <v>243</v>
      </c>
      <c r="G95" s="142">
        <v>0</v>
      </c>
      <c r="H95" s="143">
        <v>12000</v>
      </c>
      <c r="I95" s="143">
        <f>(D95+H95)</f>
        <v>49000</v>
      </c>
    </row>
    <row r="96" spans="1:11" ht="14.25" thickTop="1" thickBot="1">
      <c r="A96" s="145" t="s">
        <v>41</v>
      </c>
      <c r="B96" s="146" t="s">
        <v>324</v>
      </c>
      <c r="C96" s="147">
        <v>0</v>
      </c>
      <c r="D96" s="148">
        <v>138068</v>
      </c>
      <c r="E96" s="145"/>
      <c r="F96" s="146" t="s">
        <v>244</v>
      </c>
      <c r="G96" s="147">
        <v>0</v>
      </c>
      <c r="H96" s="148">
        <v>10000</v>
      </c>
      <c r="I96" s="148">
        <f>(D96+H96)</f>
        <v>148068</v>
      </c>
    </row>
    <row r="97" spans="1:11" ht="14.25" thickTop="1" thickBot="1">
      <c r="A97" s="145" t="s">
        <v>42</v>
      </c>
      <c r="B97" s="146" t="s">
        <v>325</v>
      </c>
      <c r="C97" s="147">
        <v>1.73</v>
      </c>
      <c r="D97" s="148">
        <v>917103</v>
      </c>
      <c r="E97" s="145"/>
      <c r="F97" s="146"/>
      <c r="G97" s="145"/>
      <c r="H97" s="145"/>
      <c r="I97" s="148">
        <v>917103</v>
      </c>
    </row>
    <row r="98" spans="1:11" ht="14.25" thickTop="1" thickBot="1">
      <c r="A98" s="145" t="s">
        <v>43</v>
      </c>
      <c r="B98" s="146" t="s">
        <v>326</v>
      </c>
      <c r="C98" s="147">
        <v>1.8</v>
      </c>
      <c r="D98" s="148">
        <v>240806</v>
      </c>
      <c r="E98" s="145"/>
      <c r="F98" s="146" t="s">
        <v>250</v>
      </c>
      <c r="G98" s="147">
        <v>3</v>
      </c>
      <c r="H98" s="148">
        <v>150000</v>
      </c>
      <c r="I98" s="148">
        <f>SUM(D98:D109)+SUM(H98:H109)</f>
        <v>1461809</v>
      </c>
      <c r="J98" s="115"/>
      <c r="K98" s="115"/>
    </row>
    <row r="99" spans="1:11" ht="13.5" thickTop="1">
      <c r="B99" s="128" t="s">
        <v>327</v>
      </c>
      <c r="C99" s="116">
        <v>1.56</v>
      </c>
      <c r="D99" s="131">
        <v>137803</v>
      </c>
      <c r="F99" s="128" t="s">
        <v>247</v>
      </c>
      <c r="G99" s="116">
        <v>0</v>
      </c>
      <c r="H99" s="131">
        <v>57954</v>
      </c>
      <c r="J99" s="115"/>
      <c r="K99" s="115"/>
    </row>
    <row r="100" spans="1:11">
      <c r="C100" s="116"/>
      <c r="D100" s="131"/>
      <c r="F100" s="128" t="s">
        <v>248</v>
      </c>
      <c r="G100" s="116">
        <v>3</v>
      </c>
      <c r="H100" s="131">
        <v>15372</v>
      </c>
      <c r="J100" s="115"/>
      <c r="K100" s="115"/>
    </row>
    <row r="101" spans="1:11">
      <c r="C101" s="116"/>
      <c r="D101" s="131"/>
      <c r="F101" s="128" t="s">
        <v>252</v>
      </c>
      <c r="G101" s="116">
        <v>0</v>
      </c>
      <c r="H101" s="131">
        <v>27447</v>
      </c>
      <c r="J101" s="115"/>
      <c r="K101" s="115"/>
    </row>
    <row r="102" spans="1:11">
      <c r="C102" s="116"/>
      <c r="D102" s="131"/>
      <c r="F102" s="128" t="s">
        <v>253</v>
      </c>
      <c r="G102" s="116">
        <v>0</v>
      </c>
      <c r="H102" s="131">
        <v>16534</v>
      </c>
      <c r="J102" s="115"/>
      <c r="K102" s="115"/>
    </row>
    <row r="103" spans="1:11">
      <c r="C103" s="116"/>
      <c r="D103" s="131"/>
      <c r="F103" s="128" t="s">
        <v>255</v>
      </c>
      <c r="G103" s="116">
        <v>0</v>
      </c>
      <c r="H103" s="131">
        <v>14827</v>
      </c>
      <c r="J103" s="115"/>
      <c r="K103" s="115"/>
    </row>
    <row r="104" spans="1:11">
      <c r="B104" s="128" t="s">
        <v>328</v>
      </c>
      <c r="C104" s="116">
        <v>0</v>
      </c>
      <c r="D104" s="131">
        <v>177872</v>
      </c>
      <c r="F104" s="128" t="s">
        <v>245</v>
      </c>
      <c r="G104" s="116">
        <v>3</v>
      </c>
      <c r="H104" s="131">
        <v>104498</v>
      </c>
      <c r="J104" s="115"/>
      <c r="K104" s="115"/>
    </row>
    <row r="105" spans="1:11">
      <c r="C105" s="116"/>
      <c r="D105" s="131"/>
      <c r="F105" s="128" t="s">
        <v>254</v>
      </c>
      <c r="G105" s="116">
        <v>0</v>
      </c>
      <c r="H105" s="131">
        <v>48646</v>
      </c>
      <c r="J105" s="115"/>
      <c r="K105" s="115"/>
    </row>
    <row r="106" spans="1:11">
      <c r="B106" s="128" t="s">
        <v>329</v>
      </c>
      <c r="C106" s="116">
        <v>2.5499999999999998</v>
      </c>
      <c r="D106" s="131">
        <v>139643</v>
      </c>
      <c r="F106" s="128" t="s">
        <v>246</v>
      </c>
      <c r="G106" s="116">
        <v>0</v>
      </c>
      <c r="H106" s="131">
        <v>21720</v>
      </c>
      <c r="J106" s="115"/>
      <c r="K106" s="115"/>
    </row>
    <row r="107" spans="1:11">
      <c r="B107"/>
      <c r="C107"/>
      <c r="D107"/>
      <c r="E107"/>
      <c r="F107" s="128" t="s">
        <v>249</v>
      </c>
      <c r="G107" s="116">
        <v>3</v>
      </c>
      <c r="H107" s="131">
        <v>15418</v>
      </c>
      <c r="J107" s="115"/>
      <c r="K107" s="115"/>
    </row>
    <row r="108" spans="1:11">
      <c r="F108" s="128" t="s">
        <v>256</v>
      </c>
      <c r="G108" s="116">
        <v>3</v>
      </c>
      <c r="H108" s="131">
        <v>63769</v>
      </c>
      <c r="J108" s="115"/>
      <c r="K108" s="115"/>
    </row>
    <row r="109" spans="1:11">
      <c r="B109" s="128" t="s">
        <v>330</v>
      </c>
      <c r="C109" s="116">
        <v>0</v>
      </c>
      <c r="D109" s="131">
        <v>144000</v>
      </c>
      <c r="F109" s="128" t="s">
        <v>251</v>
      </c>
      <c r="G109" s="116">
        <v>0</v>
      </c>
      <c r="H109" s="131">
        <v>85500</v>
      </c>
      <c r="J109" s="115"/>
      <c r="K109" s="115"/>
    </row>
    <row r="110" spans="1:11" ht="13.5" thickBot="1">
      <c r="A110" s="140" t="s">
        <v>44</v>
      </c>
      <c r="B110" s="141" t="s">
        <v>331</v>
      </c>
      <c r="C110" s="142">
        <v>0</v>
      </c>
      <c r="D110" s="143">
        <v>60000</v>
      </c>
      <c r="E110" s="140"/>
      <c r="F110" s="141"/>
      <c r="G110" s="140"/>
      <c r="H110" s="140"/>
      <c r="I110" s="143">
        <f>(D110+H111)</f>
        <v>348497</v>
      </c>
      <c r="J110" s="115"/>
      <c r="K110" s="115"/>
    </row>
    <row r="111" spans="1:11" ht="13.5" thickTop="1">
      <c r="B111" s="134" t="s">
        <v>374</v>
      </c>
      <c r="C111" s="116">
        <v>0</v>
      </c>
      <c r="D111" s="131">
        <v>0</v>
      </c>
      <c r="F111" s="128" t="s">
        <v>257</v>
      </c>
      <c r="G111" s="116">
        <v>2.25</v>
      </c>
      <c r="H111" s="131">
        <v>288497</v>
      </c>
      <c r="J111" s="115"/>
      <c r="K111" s="115"/>
    </row>
    <row r="112" spans="1:11" ht="13.5" thickBot="1">
      <c r="A112" s="140" t="s">
        <v>45</v>
      </c>
      <c r="B112" s="141" t="s">
        <v>332</v>
      </c>
      <c r="C112" s="142">
        <v>0</v>
      </c>
      <c r="D112" s="143">
        <v>216200</v>
      </c>
      <c r="E112" s="140"/>
      <c r="F112" s="141" t="s">
        <v>258</v>
      </c>
      <c r="G112" s="142">
        <v>0</v>
      </c>
      <c r="H112" s="143">
        <v>33389</v>
      </c>
      <c r="I112" s="143">
        <f>(D112+H112)</f>
        <v>249589</v>
      </c>
      <c r="J112" s="115"/>
      <c r="K112" s="115"/>
    </row>
    <row r="113" spans="1:11" ht="14.25" thickTop="1" thickBot="1">
      <c r="A113" s="145" t="s">
        <v>46</v>
      </c>
      <c r="B113" s="146" t="s">
        <v>333</v>
      </c>
      <c r="C113" s="145">
        <v>0</v>
      </c>
      <c r="D113" s="148">
        <v>143100</v>
      </c>
      <c r="E113" s="145"/>
      <c r="F113" s="146"/>
      <c r="G113" s="145"/>
      <c r="H113" s="145"/>
      <c r="I113" s="148">
        <f>D113+D114+D115+D116+D117+H115</f>
        <v>486359</v>
      </c>
      <c r="J113" s="115"/>
      <c r="K113" s="115"/>
    </row>
    <row r="114" spans="1:11" ht="13.5" thickTop="1">
      <c r="B114" s="128" t="s">
        <v>268</v>
      </c>
      <c r="C114" s="116">
        <v>0</v>
      </c>
      <c r="D114" s="131">
        <v>93000</v>
      </c>
      <c r="J114" s="115"/>
      <c r="K114" s="115"/>
    </row>
    <row r="115" spans="1:11">
      <c r="B115" s="128" t="s">
        <v>334</v>
      </c>
      <c r="C115" s="116">
        <v>0</v>
      </c>
      <c r="D115" s="131">
        <v>100000</v>
      </c>
      <c r="F115" s="134" t="s">
        <v>375</v>
      </c>
      <c r="G115" s="115">
        <v>0</v>
      </c>
      <c r="H115" s="131">
        <v>3609</v>
      </c>
      <c r="J115" s="115"/>
      <c r="K115" s="115"/>
    </row>
    <row r="116" spans="1:11">
      <c r="B116" s="128" t="s">
        <v>335</v>
      </c>
      <c r="C116" s="116">
        <v>0</v>
      </c>
      <c r="D116" s="131">
        <v>126500</v>
      </c>
      <c r="J116" s="115"/>
      <c r="K116" s="115"/>
    </row>
    <row r="117" spans="1:11">
      <c r="B117" s="128" t="s">
        <v>304</v>
      </c>
      <c r="C117" s="116">
        <v>0</v>
      </c>
      <c r="D117" s="131">
        <v>20150</v>
      </c>
      <c r="J117" s="115"/>
      <c r="K117" s="115"/>
    </row>
    <row r="118" spans="1:11" ht="13.5" thickBot="1">
      <c r="A118" s="140" t="s">
        <v>47</v>
      </c>
      <c r="B118" s="141" t="s">
        <v>336</v>
      </c>
      <c r="C118" s="142">
        <v>1</v>
      </c>
      <c r="D118" s="143">
        <v>56544</v>
      </c>
      <c r="E118" s="140"/>
      <c r="F118" s="141" t="s">
        <v>259</v>
      </c>
      <c r="G118" s="142">
        <v>1</v>
      </c>
      <c r="H118" s="143">
        <v>10252</v>
      </c>
      <c r="I118" s="143">
        <f>(D118+H118)</f>
        <v>66796</v>
      </c>
      <c r="J118" s="115"/>
      <c r="K118" s="115"/>
    </row>
    <row r="119" spans="1:11" ht="14.25" thickTop="1" thickBot="1">
      <c r="A119" s="145" t="s">
        <v>48</v>
      </c>
      <c r="B119" s="149" t="s">
        <v>361</v>
      </c>
      <c r="C119" s="147">
        <v>0</v>
      </c>
      <c r="D119" s="148">
        <v>235000</v>
      </c>
      <c r="E119" s="145"/>
      <c r="F119" s="146" t="s">
        <v>260</v>
      </c>
      <c r="G119" s="147">
        <v>2</v>
      </c>
      <c r="H119" s="148">
        <v>168949</v>
      </c>
      <c r="I119" s="148">
        <f>(D119+H119+H120)</f>
        <v>427949</v>
      </c>
    </row>
    <row r="120" spans="1:11" ht="13.5" thickTop="1">
      <c r="B120" s="134"/>
      <c r="C120" s="116"/>
      <c r="D120" s="131"/>
      <c r="E120"/>
      <c r="F120" s="128" t="s">
        <v>261</v>
      </c>
      <c r="G120" s="116">
        <v>0</v>
      </c>
      <c r="H120" s="131">
        <v>24000</v>
      </c>
    </row>
    <row r="121" spans="1:11" ht="13.5" thickBot="1">
      <c r="A121" s="140" t="s">
        <v>49</v>
      </c>
      <c r="B121" s="141" t="s">
        <v>337</v>
      </c>
      <c r="C121" s="140">
        <v>0</v>
      </c>
      <c r="D121" s="143">
        <v>330487</v>
      </c>
      <c r="E121" s="140"/>
      <c r="F121" s="141" t="s">
        <v>262</v>
      </c>
      <c r="G121" s="140">
        <v>0</v>
      </c>
      <c r="H121" s="143">
        <v>70112</v>
      </c>
      <c r="I121" s="143">
        <f>SUM(D121:D123)+SUM(H121:H123)</f>
        <v>600715</v>
      </c>
    </row>
    <row r="122" spans="1:11" ht="13.5" thickTop="1">
      <c r="B122" s="128" t="s">
        <v>338</v>
      </c>
      <c r="C122" s="115">
        <v>0</v>
      </c>
      <c r="D122" s="131">
        <v>92204</v>
      </c>
      <c r="F122" s="128" t="s">
        <v>263</v>
      </c>
      <c r="G122" s="115">
        <v>0</v>
      </c>
      <c r="H122" s="131">
        <v>1008</v>
      </c>
    </row>
    <row r="123" spans="1:11">
      <c r="B123" s="128" t="s">
        <v>339</v>
      </c>
      <c r="C123" s="115">
        <v>0</v>
      </c>
      <c r="D123" s="131">
        <v>97804</v>
      </c>
      <c r="F123" s="128" t="s">
        <v>264</v>
      </c>
      <c r="G123" s="115">
        <v>0</v>
      </c>
      <c r="H123" s="131">
        <v>9100</v>
      </c>
    </row>
    <row r="124" spans="1:11" ht="13.5" thickBot="1">
      <c r="A124" s="140" t="s">
        <v>50</v>
      </c>
      <c r="B124" s="141" t="s">
        <v>340</v>
      </c>
      <c r="C124" s="142">
        <v>0</v>
      </c>
      <c r="D124" s="143">
        <v>72500</v>
      </c>
      <c r="E124" s="140"/>
      <c r="F124" s="141" t="s">
        <v>265</v>
      </c>
      <c r="G124" s="142">
        <v>0</v>
      </c>
      <c r="H124" s="143">
        <v>5000</v>
      </c>
      <c r="I124" s="143">
        <f>D124+D125+D126+H124</f>
        <v>218500</v>
      </c>
    </row>
    <row r="125" spans="1:11" ht="13.5" thickTop="1">
      <c r="B125" s="128" t="s">
        <v>341</v>
      </c>
      <c r="C125" s="116">
        <v>0</v>
      </c>
      <c r="D125" s="131">
        <v>76000</v>
      </c>
    </row>
    <row r="126" spans="1:11">
      <c r="B126" s="128" t="s">
        <v>342</v>
      </c>
      <c r="C126" s="116">
        <v>0</v>
      </c>
      <c r="D126" s="131">
        <v>65000</v>
      </c>
    </row>
    <row r="127" spans="1:11" ht="13.5" thickBot="1">
      <c r="A127" s="140" t="s">
        <v>51</v>
      </c>
      <c r="B127" s="141" t="s">
        <v>343</v>
      </c>
      <c r="C127" s="142">
        <v>0</v>
      </c>
      <c r="D127" s="143">
        <v>40418</v>
      </c>
      <c r="E127" s="140"/>
      <c r="F127" s="141" t="s">
        <v>266</v>
      </c>
      <c r="G127" s="142">
        <v>0</v>
      </c>
      <c r="H127" s="143">
        <v>11000</v>
      </c>
      <c r="I127" s="143">
        <f>(D127+D128+H127)</f>
        <v>55593</v>
      </c>
    </row>
    <row r="128" spans="1:11" ht="13.5" thickTop="1">
      <c r="B128" s="128" t="s">
        <v>344</v>
      </c>
      <c r="C128" s="116">
        <v>0</v>
      </c>
      <c r="D128" s="131">
        <v>4175</v>
      </c>
    </row>
    <row r="129" spans="1:11" ht="13.5" thickBot="1">
      <c r="A129" s="140" t="s">
        <v>52</v>
      </c>
      <c r="B129" s="141" t="s">
        <v>345</v>
      </c>
      <c r="C129" s="140">
        <v>0</v>
      </c>
      <c r="D129" s="143">
        <v>181500</v>
      </c>
      <c r="E129" s="140"/>
      <c r="F129" s="141" t="s">
        <v>267</v>
      </c>
      <c r="G129" s="140">
        <v>0</v>
      </c>
      <c r="H129" s="143">
        <v>40750</v>
      </c>
      <c r="I129" s="143">
        <f>SUM(D129:D130)+SUM(H129:H131)</f>
        <v>337050</v>
      </c>
    </row>
    <row r="130" spans="1:11" ht="13.5" thickTop="1">
      <c r="B130" s="128" t="s">
        <v>346</v>
      </c>
      <c r="C130" s="115">
        <v>0</v>
      </c>
      <c r="D130" s="131">
        <v>95500</v>
      </c>
      <c r="F130" s="128" t="s">
        <v>268</v>
      </c>
      <c r="G130" s="115">
        <v>0</v>
      </c>
      <c r="H130" s="131">
        <v>12300</v>
      </c>
    </row>
    <row r="131" spans="1:11">
      <c r="D131" s="131"/>
      <c r="F131" s="128" t="s">
        <v>269</v>
      </c>
      <c r="G131" s="115">
        <v>0</v>
      </c>
      <c r="H131" s="131">
        <v>7000</v>
      </c>
    </row>
    <row r="132" spans="1:11" ht="13.5" thickBot="1">
      <c r="A132" s="151" t="s">
        <v>382</v>
      </c>
      <c r="B132" s="141" t="s">
        <v>347</v>
      </c>
      <c r="C132" s="142">
        <v>0</v>
      </c>
      <c r="D132" s="143">
        <v>160000</v>
      </c>
      <c r="E132" s="140"/>
      <c r="F132" s="141" t="s">
        <v>270</v>
      </c>
      <c r="G132" s="142">
        <v>0</v>
      </c>
      <c r="H132" s="143">
        <v>170400</v>
      </c>
      <c r="I132" s="143">
        <f>D132+SUM(H132:H134)</f>
        <v>350775</v>
      </c>
    </row>
    <row r="133" spans="1:11" ht="13.5" thickTop="1">
      <c r="C133" s="116"/>
      <c r="D133" s="131"/>
      <c r="F133" s="128" t="s">
        <v>271</v>
      </c>
      <c r="G133" s="116">
        <v>0</v>
      </c>
      <c r="H133" s="131">
        <v>13875</v>
      </c>
    </row>
    <row r="134" spans="1:11">
      <c r="C134" s="116"/>
      <c r="D134" s="131"/>
      <c r="F134" s="128" t="s">
        <v>272</v>
      </c>
      <c r="G134" s="116">
        <v>0</v>
      </c>
      <c r="H134" s="131">
        <v>6500</v>
      </c>
    </row>
    <row r="135" spans="1:11" ht="13.5" thickBot="1">
      <c r="A135" s="140" t="s">
        <v>54</v>
      </c>
      <c r="B135" s="141" t="s">
        <v>348</v>
      </c>
      <c r="C135" s="142">
        <v>0</v>
      </c>
      <c r="D135" s="143">
        <v>299010</v>
      </c>
      <c r="E135" s="140"/>
      <c r="F135" s="141" t="s">
        <v>273</v>
      </c>
      <c r="G135" s="142">
        <v>0</v>
      </c>
      <c r="H135" s="143">
        <v>93908</v>
      </c>
      <c r="I135" s="143">
        <f>D135+SUM(H135:H139)</f>
        <v>418964</v>
      </c>
    </row>
    <row r="136" spans="1:11" ht="13.5" thickTop="1">
      <c r="C136" s="116"/>
      <c r="D136" s="131"/>
      <c r="F136" s="128" t="s">
        <v>274</v>
      </c>
      <c r="G136" s="116">
        <v>0</v>
      </c>
      <c r="H136" s="131">
        <v>9500</v>
      </c>
    </row>
    <row r="137" spans="1:11">
      <c r="C137" s="116"/>
      <c r="D137" s="131"/>
      <c r="F137" s="128" t="s">
        <v>275</v>
      </c>
      <c r="G137" s="116">
        <v>0</v>
      </c>
      <c r="H137" s="131">
        <v>5746</v>
      </c>
    </row>
    <row r="138" spans="1:11">
      <c r="C138" s="116"/>
      <c r="D138" s="131"/>
      <c r="F138" s="128" t="s">
        <v>276</v>
      </c>
      <c r="G138" s="116">
        <v>0</v>
      </c>
      <c r="H138" s="131">
        <v>6000</v>
      </c>
    </row>
    <row r="139" spans="1:11">
      <c r="C139" s="116"/>
      <c r="D139" s="131"/>
      <c r="F139" s="128" t="s">
        <v>277</v>
      </c>
      <c r="G139" s="116">
        <v>0</v>
      </c>
      <c r="H139" s="131">
        <v>4800</v>
      </c>
    </row>
    <row r="140" spans="1:11" ht="13.5" thickBot="1">
      <c r="A140" s="140" t="s">
        <v>55</v>
      </c>
      <c r="B140" s="141" t="s">
        <v>349</v>
      </c>
      <c r="C140" s="142">
        <v>0</v>
      </c>
      <c r="D140" s="143">
        <v>88000</v>
      </c>
      <c r="E140" s="140"/>
      <c r="F140" s="141" t="s">
        <v>278</v>
      </c>
      <c r="G140" s="142">
        <v>0</v>
      </c>
      <c r="H140" s="143">
        <v>3600</v>
      </c>
      <c r="I140" s="143">
        <f>D140+H140+H141</f>
        <v>94000</v>
      </c>
      <c r="J140" s="115"/>
      <c r="K140" s="115"/>
    </row>
    <row r="141" spans="1:11" ht="13.5" thickTop="1">
      <c r="C141" s="116"/>
      <c r="D141" s="131"/>
      <c r="F141" s="128" t="s">
        <v>279</v>
      </c>
      <c r="G141" s="116">
        <v>0</v>
      </c>
      <c r="H141" s="131">
        <v>2400</v>
      </c>
      <c r="J141" s="115"/>
      <c r="K141" s="115"/>
    </row>
    <row r="142" spans="1:11" ht="13.5" thickBot="1">
      <c r="A142" s="151" t="s">
        <v>91</v>
      </c>
      <c r="B142" s="141" t="s">
        <v>350</v>
      </c>
      <c r="C142" s="140">
        <v>0</v>
      </c>
      <c r="D142" s="143">
        <v>716682</v>
      </c>
      <c r="E142" s="140"/>
      <c r="F142" s="141" t="s">
        <v>280</v>
      </c>
      <c r="G142" s="140">
        <v>0</v>
      </c>
      <c r="H142" s="143">
        <v>803045</v>
      </c>
      <c r="I142" s="143">
        <f>D142+H142+H143</f>
        <v>1595888</v>
      </c>
      <c r="J142" s="115"/>
      <c r="K142" s="115"/>
    </row>
    <row r="143" spans="1:11" ht="13.5" thickTop="1">
      <c r="D143" s="131"/>
      <c r="F143" s="128" t="s">
        <v>281</v>
      </c>
      <c r="G143" s="116">
        <v>0</v>
      </c>
      <c r="H143" s="131">
        <v>76161</v>
      </c>
      <c r="J143" s="115"/>
      <c r="K143" s="115"/>
    </row>
    <row r="144" spans="1:11" ht="13.5" thickBot="1">
      <c r="A144" s="140" t="s">
        <v>57</v>
      </c>
      <c r="B144" s="141" t="s">
        <v>351</v>
      </c>
      <c r="C144" s="142">
        <v>0</v>
      </c>
      <c r="D144" s="143">
        <v>47000</v>
      </c>
      <c r="E144" s="140"/>
      <c r="F144" s="141"/>
      <c r="G144" s="140"/>
      <c r="H144" s="140"/>
      <c r="I144" s="143">
        <f>SUM(D144:D149)+SUM(H145:H149)</f>
        <v>441531</v>
      </c>
      <c r="J144" s="115"/>
      <c r="K144" s="115"/>
    </row>
    <row r="145" spans="1:11" ht="13.5" thickTop="1">
      <c r="B145" s="128" t="s">
        <v>352</v>
      </c>
      <c r="C145" s="116">
        <v>0.7</v>
      </c>
      <c r="D145" s="131">
        <v>78882</v>
      </c>
      <c r="F145" s="128" t="s">
        <v>282</v>
      </c>
      <c r="G145" s="115">
        <v>0</v>
      </c>
      <c r="H145" s="131">
        <v>30000</v>
      </c>
      <c r="J145" s="115"/>
      <c r="K145" s="115"/>
    </row>
    <row r="146" spans="1:11">
      <c r="B146" s="128" t="s">
        <v>304</v>
      </c>
      <c r="C146" s="116">
        <v>0</v>
      </c>
      <c r="D146" s="131">
        <v>2500</v>
      </c>
      <c r="J146" s="115"/>
      <c r="K146" s="115"/>
    </row>
    <row r="147" spans="1:11">
      <c r="B147" s="128" t="s">
        <v>353</v>
      </c>
      <c r="C147" s="116">
        <v>0</v>
      </c>
      <c r="D147" s="131">
        <v>90000</v>
      </c>
      <c r="F147" s="128" t="s">
        <v>283</v>
      </c>
      <c r="G147" s="116">
        <v>0</v>
      </c>
      <c r="H147" s="131">
        <v>149755</v>
      </c>
      <c r="J147" s="115"/>
      <c r="K147" s="115"/>
    </row>
    <row r="148" spans="1:11">
      <c r="C148" s="116"/>
      <c r="D148" s="131"/>
      <c r="F148" s="128" t="s">
        <v>285</v>
      </c>
      <c r="G148" s="116">
        <v>0</v>
      </c>
      <c r="H148" s="131">
        <v>2500</v>
      </c>
      <c r="J148" s="115"/>
      <c r="K148" s="115"/>
    </row>
    <row r="149" spans="1:11">
      <c r="B149" s="128" t="s">
        <v>354</v>
      </c>
      <c r="C149" s="116">
        <v>0</v>
      </c>
      <c r="D149" s="131">
        <v>35894</v>
      </c>
      <c r="F149" s="128" t="s">
        <v>284</v>
      </c>
      <c r="G149" s="116">
        <v>0</v>
      </c>
      <c r="H149" s="131">
        <v>5000</v>
      </c>
      <c r="J149" s="115"/>
      <c r="K149" s="115"/>
    </row>
    <row r="150" spans="1:11">
      <c r="C150" s="116"/>
      <c r="D150" s="131"/>
      <c r="J150" s="115"/>
      <c r="K150" s="115"/>
    </row>
    <row r="151" spans="1:11" ht="13.5" thickBot="1">
      <c r="A151" s="140" t="s">
        <v>58</v>
      </c>
      <c r="B151" s="141" t="s">
        <v>230</v>
      </c>
      <c r="C151" s="142">
        <v>1</v>
      </c>
      <c r="D151" s="143">
        <v>133401</v>
      </c>
      <c r="E151" s="140"/>
      <c r="F151" s="141" t="s">
        <v>286</v>
      </c>
      <c r="G151" s="142">
        <v>0</v>
      </c>
      <c r="H151" s="143">
        <v>15000</v>
      </c>
      <c r="I151" s="143">
        <f>D151+H151</f>
        <v>148401</v>
      </c>
      <c r="J151" s="115"/>
      <c r="K151" s="115"/>
    </row>
    <row r="152" spans="1:11" ht="14.25" thickTop="1" thickBot="1">
      <c r="A152" s="145" t="s">
        <v>59</v>
      </c>
      <c r="B152" s="146" t="s">
        <v>355</v>
      </c>
      <c r="C152" s="147">
        <v>1.32</v>
      </c>
      <c r="D152" s="148">
        <v>700921</v>
      </c>
      <c r="E152" s="145"/>
      <c r="F152" s="146"/>
      <c r="G152" s="145"/>
      <c r="H152" s="145"/>
      <c r="I152" s="148">
        <v>700921</v>
      </c>
      <c r="J152" s="115"/>
      <c r="K152" s="115"/>
    </row>
    <row r="153" spans="1:11" ht="14.25" thickTop="1" thickBot="1">
      <c r="A153" s="145" t="s">
        <v>60</v>
      </c>
      <c r="B153" s="146" t="s">
        <v>356</v>
      </c>
      <c r="C153" s="145">
        <v>0</v>
      </c>
      <c r="D153" s="148">
        <v>381608</v>
      </c>
      <c r="E153" s="145"/>
      <c r="F153" s="146" t="s">
        <v>287</v>
      </c>
      <c r="G153" s="145">
        <v>0</v>
      </c>
      <c r="H153" s="148">
        <v>298253</v>
      </c>
      <c r="I153" s="148">
        <f>(D153+H153)</f>
        <v>679861</v>
      </c>
    </row>
    <row r="154" spans="1:11" ht="14.25" thickTop="1" thickBot="1">
      <c r="A154" s="145" t="s">
        <v>61</v>
      </c>
      <c r="B154" s="149" t="s">
        <v>362</v>
      </c>
      <c r="C154" s="147">
        <v>1</v>
      </c>
      <c r="D154" s="148">
        <v>122000</v>
      </c>
      <c r="E154" s="145"/>
      <c r="F154" s="149" t="s">
        <v>376</v>
      </c>
      <c r="G154" s="147">
        <v>0</v>
      </c>
      <c r="H154" s="148">
        <v>108114</v>
      </c>
      <c r="I154" s="148">
        <f>D154+H154</f>
        <v>230114</v>
      </c>
    </row>
    <row r="155" spans="1:11" ht="14.25" thickTop="1" thickBot="1">
      <c r="A155" s="145" t="s">
        <v>62</v>
      </c>
      <c r="B155" s="146" t="s">
        <v>292</v>
      </c>
      <c r="C155" s="147">
        <v>0</v>
      </c>
      <c r="D155" s="148">
        <v>33746</v>
      </c>
      <c r="E155" s="145"/>
      <c r="F155" s="146" t="s">
        <v>288</v>
      </c>
      <c r="G155" s="147">
        <v>0</v>
      </c>
      <c r="H155" s="148">
        <v>3600</v>
      </c>
      <c r="I155" s="148">
        <f>D155+H155+H156</f>
        <v>38846</v>
      </c>
    </row>
    <row r="156" spans="1:11" ht="13.5" thickTop="1">
      <c r="C156" s="116"/>
      <c r="D156" s="131"/>
      <c r="F156" s="128" t="s">
        <v>289</v>
      </c>
      <c r="G156" s="116">
        <v>0</v>
      </c>
      <c r="H156" s="131">
        <v>1500</v>
      </c>
    </row>
    <row r="157" spans="1:11" ht="13.5" thickBot="1">
      <c r="A157" s="140" t="s">
        <v>63</v>
      </c>
      <c r="B157" s="141" t="s">
        <v>357</v>
      </c>
      <c r="C157" s="140">
        <v>0</v>
      </c>
      <c r="D157" s="143">
        <v>165000</v>
      </c>
      <c r="E157" s="140"/>
      <c r="F157" s="141" t="s">
        <v>290</v>
      </c>
      <c r="G157" s="140">
        <v>0</v>
      </c>
      <c r="H157" s="143">
        <v>51000</v>
      </c>
      <c r="I157" s="143">
        <f>(D157+H157)</f>
        <v>216000</v>
      </c>
    </row>
    <row r="158" spans="1:11" ht="13.5" thickTop="1"/>
    <row r="159" spans="1:11">
      <c r="A159" s="192" t="s">
        <v>77</v>
      </c>
      <c r="C159" s="7"/>
      <c r="D159" s="135">
        <f>SUM(D3:D158)</f>
        <v>22769315</v>
      </c>
      <c r="E159" s="7"/>
      <c r="F159" s="133"/>
      <c r="G159" s="7"/>
      <c r="H159" s="135">
        <f>SUM(H3:H158)</f>
        <v>11436286</v>
      </c>
      <c r="I159" s="135">
        <f>SUM(I3:I158)</f>
        <v>34205601</v>
      </c>
    </row>
    <row r="160" spans="1:11">
      <c r="H160" s="132"/>
    </row>
    <row r="162" spans="1:4" ht="14.25">
      <c r="A162" s="309" t="s">
        <v>697</v>
      </c>
    </row>
    <row r="163" spans="1:4">
      <c r="A163" s="333" t="s">
        <v>698</v>
      </c>
      <c r="B163" s="334"/>
      <c r="C163" s="334"/>
      <c r="D163" s="334"/>
    </row>
    <row r="164" spans="1:4" ht="15.75">
      <c r="A164" s="310"/>
      <c r="C164" s="119"/>
    </row>
  </sheetData>
  <mergeCells count="1">
    <mergeCell ref="A163:D163"/>
  </mergeCells>
  <pageMargins left="0.7" right="0.7" top="0.75" bottom="0.75" header="0.3" footer="0.3"/>
  <pageSetup scale="85" orientation="landscape" verticalDpi="0" r:id="rId1"/>
  <headerFooter>
    <oddHeader>&amp;C&amp;"Arial,Bold"&amp;12Local Funding by City and County FY11</oddHeader>
    <oddFooter>&amp;L&amp;8Mississippi Public Library Statistics, FY11, Local Funding by City and County</oddFooter>
  </headerFooter>
  <rowBreaks count="2" manualBreakCount="2">
    <brk id="40" max="16383" man="1"/>
    <brk id="123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95"/>
  <sheetViews>
    <sheetView workbookViewId="0">
      <selection activeCell="A58" sqref="A58"/>
    </sheetView>
  </sheetViews>
  <sheetFormatPr defaultRowHeight="12.75"/>
  <cols>
    <col min="1" max="1" width="57.42578125" style="194" bestFit="1" customWidth="1"/>
    <col min="2" max="2" width="15.7109375" style="194" customWidth="1"/>
    <col min="3" max="3" width="11.85546875" style="194" customWidth="1"/>
    <col min="4" max="4" width="17" style="194" customWidth="1"/>
    <col min="5" max="5" width="15" style="194" customWidth="1"/>
    <col min="6" max="6" width="17" style="195" customWidth="1"/>
    <col min="8" max="16384" width="9.140625" style="194"/>
  </cols>
  <sheetData>
    <row r="1" spans="1:6" ht="51">
      <c r="A1" s="221" t="s">
        <v>383</v>
      </c>
      <c r="B1" s="220" t="s">
        <v>358</v>
      </c>
      <c r="C1" s="219" t="s">
        <v>692</v>
      </c>
      <c r="D1" s="218" t="s">
        <v>691</v>
      </c>
      <c r="E1" s="308" t="s">
        <v>690</v>
      </c>
      <c r="F1" s="217" t="s">
        <v>689</v>
      </c>
    </row>
    <row r="2" spans="1:6">
      <c r="A2" s="261"/>
      <c r="B2" s="261"/>
      <c r="C2" s="261"/>
      <c r="D2" s="261"/>
      <c r="E2" s="261"/>
      <c r="F2" s="262"/>
    </row>
    <row r="3" spans="1:6">
      <c r="A3" s="210" t="s">
        <v>38</v>
      </c>
      <c r="B3" s="208" t="s">
        <v>313</v>
      </c>
      <c r="C3" s="198">
        <v>187105</v>
      </c>
      <c r="D3" s="216">
        <v>0</v>
      </c>
      <c r="E3" s="307">
        <v>1988255855</v>
      </c>
      <c r="F3" s="201">
        <f>D3/E3</f>
        <v>0</v>
      </c>
    </row>
    <row r="4" spans="1:6">
      <c r="A4" s="200" t="s">
        <v>44</v>
      </c>
      <c r="B4" s="208" t="s">
        <v>374</v>
      </c>
      <c r="C4" s="198">
        <v>32297</v>
      </c>
      <c r="D4" s="215">
        <v>0</v>
      </c>
      <c r="E4" s="215">
        <v>235579420</v>
      </c>
      <c r="F4" s="201">
        <f t="shared" ref="F4:F67" si="0">D4/E4</f>
        <v>0</v>
      </c>
    </row>
    <row r="5" spans="1:6">
      <c r="A5" s="200" t="s">
        <v>50</v>
      </c>
      <c r="B5" s="199" t="s">
        <v>688</v>
      </c>
      <c r="C5" s="198">
        <v>19568</v>
      </c>
      <c r="D5" s="215">
        <v>0</v>
      </c>
      <c r="E5" s="215">
        <v>202961571</v>
      </c>
      <c r="F5" s="201">
        <f t="shared" si="0"/>
        <v>0</v>
      </c>
    </row>
    <row r="6" spans="1:6">
      <c r="A6" s="200" t="s">
        <v>51</v>
      </c>
      <c r="B6" s="199" t="s">
        <v>344</v>
      </c>
      <c r="C6" s="198">
        <v>1406</v>
      </c>
      <c r="D6" s="197">
        <v>4175</v>
      </c>
      <c r="E6" s="197">
        <v>0</v>
      </c>
      <c r="F6" s="201">
        <v>0</v>
      </c>
    </row>
    <row r="7" spans="1:6">
      <c r="A7" s="206" t="s">
        <v>22</v>
      </c>
      <c r="B7" s="205" t="s">
        <v>304</v>
      </c>
      <c r="C7" s="204">
        <v>82910</v>
      </c>
      <c r="D7" s="203">
        <v>550</v>
      </c>
      <c r="E7" s="203">
        <v>764986510</v>
      </c>
      <c r="F7" s="202">
        <f t="shared" si="0"/>
        <v>7.1896692661939878E-7</v>
      </c>
    </row>
    <row r="8" spans="1:6">
      <c r="A8" s="200" t="s">
        <v>57</v>
      </c>
      <c r="B8" s="199" t="s">
        <v>304</v>
      </c>
      <c r="C8" s="198">
        <v>82910</v>
      </c>
      <c r="D8" s="197">
        <v>2500</v>
      </c>
      <c r="E8" s="197">
        <v>764986510</v>
      </c>
      <c r="F8" s="201">
        <f t="shared" si="0"/>
        <v>3.2680314846336308E-6</v>
      </c>
    </row>
    <row r="9" spans="1:6">
      <c r="A9" s="200" t="s">
        <v>46</v>
      </c>
      <c r="B9" s="199" t="s">
        <v>304</v>
      </c>
      <c r="C9" s="198">
        <v>82910</v>
      </c>
      <c r="D9" s="197">
        <v>20150</v>
      </c>
      <c r="E9" s="197">
        <v>764986510</v>
      </c>
      <c r="F9" s="201">
        <f t="shared" si="0"/>
        <v>2.6340333766147067E-5</v>
      </c>
    </row>
    <row r="10" spans="1:6">
      <c r="A10" s="200" t="s">
        <v>57</v>
      </c>
      <c r="B10" s="199" t="s">
        <v>351</v>
      </c>
      <c r="C10" s="198">
        <v>8547</v>
      </c>
      <c r="D10" s="197">
        <v>47000</v>
      </c>
      <c r="E10" s="197">
        <v>230546724</v>
      </c>
      <c r="F10" s="201">
        <f t="shared" si="0"/>
        <v>2.0386323077833021E-4</v>
      </c>
    </row>
    <row r="11" spans="1:6">
      <c r="A11" s="214" t="s">
        <v>16</v>
      </c>
      <c r="B11" s="209" t="s">
        <v>292</v>
      </c>
      <c r="C11" s="204">
        <v>12678</v>
      </c>
      <c r="D11" s="203">
        <v>14500</v>
      </c>
      <c r="E11" s="203">
        <v>62297654</v>
      </c>
      <c r="F11" s="202">
        <f t="shared" si="0"/>
        <v>2.3275354799074776E-4</v>
      </c>
    </row>
    <row r="12" spans="1:6">
      <c r="A12" s="200" t="s">
        <v>57</v>
      </c>
      <c r="B12" s="199" t="s">
        <v>353</v>
      </c>
      <c r="C12" s="198">
        <v>36989</v>
      </c>
      <c r="D12" s="197">
        <v>90000</v>
      </c>
      <c r="E12" s="197">
        <v>287175165</v>
      </c>
      <c r="F12" s="201">
        <f t="shared" si="0"/>
        <v>3.1339757391625424E-4</v>
      </c>
    </row>
    <row r="13" spans="1:6">
      <c r="A13" s="200" t="s">
        <v>20</v>
      </c>
      <c r="B13" s="199" t="s">
        <v>299</v>
      </c>
      <c r="C13" s="198">
        <v>59779</v>
      </c>
      <c r="D13" s="197">
        <v>326800</v>
      </c>
      <c r="E13" s="197">
        <v>860870009</v>
      </c>
      <c r="F13" s="201">
        <f t="shared" si="0"/>
        <v>3.7961596592221393E-4</v>
      </c>
    </row>
    <row r="14" spans="1:6">
      <c r="A14" s="200" t="s">
        <v>29</v>
      </c>
      <c r="B14" s="199" t="s">
        <v>313</v>
      </c>
      <c r="C14" s="198">
        <v>187105</v>
      </c>
      <c r="D14" s="197">
        <v>881002</v>
      </c>
      <c r="E14" s="197">
        <v>1988255855</v>
      </c>
      <c r="F14" s="201">
        <f t="shared" si="0"/>
        <v>4.4310293254486605E-4</v>
      </c>
    </row>
    <row r="15" spans="1:6">
      <c r="A15" s="206" t="s">
        <v>382</v>
      </c>
      <c r="B15" s="205" t="s">
        <v>347</v>
      </c>
      <c r="C15" s="204">
        <v>47671</v>
      </c>
      <c r="D15" s="203">
        <v>160000</v>
      </c>
      <c r="E15" s="203">
        <v>328899523</v>
      </c>
      <c r="F15" s="202">
        <f t="shared" si="0"/>
        <v>4.8647075721055394E-4</v>
      </c>
    </row>
    <row r="16" spans="1:6">
      <c r="A16" s="200" t="s">
        <v>24</v>
      </c>
      <c r="B16" s="199" t="s">
        <v>203</v>
      </c>
      <c r="C16" s="198">
        <v>21906</v>
      </c>
      <c r="D16" s="197">
        <v>85000</v>
      </c>
      <c r="E16" s="197">
        <v>171767110</v>
      </c>
      <c r="F16" s="201">
        <f t="shared" si="0"/>
        <v>4.9485608740811905E-4</v>
      </c>
    </row>
    <row r="17" spans="1:6">
      <c r="A17" s="200" t="s">
        <v>21</v>
      </c>
      <c r="B17" s="199" t="s">
        <v>687</v>
      </c>
      <c r="C17" s="198">
        <v>29449</v>
      </c>
      <c r="D17" s="197">
        <v>99000</v>
      </c>
      <c r="E17" s="197">
        <v>199722997</v>
      </c>
      <c r="F17" s="201">
        <f t="shared" si="0"/>
        <v>4.9568653328389617E-4</v>
      </c>
    </row>
    <row r="18" spans="1:6">
      <c r="A18" s="200" t="s">
        <v>62</v>
      </c>
      <c r="B18" s="199" t="s">
        <v>686</v>
      </c>
      <c r="C18" s="198">
        <v>12678</v>
      </c>
      <c r="D18" s="197">
        <v>33746</v>
      </c>
      <c r="E18" s="197">
        <v>62297654</v>
      </c>
      <c r="F18" s="201">
        <f t="shared" si="0"/>
        <v>5.416897400341913E-4</v>
      </c>
    </row>
    <row r="19" spans="1:6">
      <c r="A19" s="206" t="s">
        <v>36</v>
      </c>
      <c r="B19" s="209" t="s">
        <v>304</v>
      </c>
      <c r="C19" s="204">
        <v>82910</v>
      </c>
      <c r="D19" s="203">
        <v>429160</v>
      </c>
      <c r="E19" s="203">
        <v>764986510</v>
      </c>
      <c r="F19" s="202">
        <f t="shared" si="0"/>
        <v>5.6100335677814763E-4</v>
      </c>
    </row>
    <row r="20" spans="1:6">
      <c r="A20" s="200" t="s">
        <v>40</v>
      </c>
      <c r="B20" s="199" t="s">
        <v>201</v>
      </c>
      <c r="C20" s="198">
        <v>8223</v>
      </c>
      <c r="D20" s="197">
        <v>37000</v>
      </c>
      <c r="E20" s="197">
        <v>65171488</v>
      </c>
      <c r="F20" s="201">
        <f t="shared" si="0"/>
        <v>5.6773293253638767E-4</v>
      </c>
    </row>
    <row r="21" spans="1:6">
      <c r="A21" s="200" t="s">
        <v>57</v>
      </c>
      <c r="B21" s="199" t="s">
        <v>352</v>
      </c>
      <c r="C21" s="198">
        <v>20634</v>
      </c>
      <c r="D21" s="197">
        <v>78882</v>
      </c>
      <c r="E21" s="197">
        <v>137875065</v>
      </c>
      <c r="F21" s="201">
        <f t="shared" si="0"/>
        <v>5.7212665683965412E-4</v>
      </c>
    </row>
    <row r="22" spans="1:6">
      <c r="A22" s="200" t="s">
        <v>30</v>
      </c>
      <c r="B22" s="199" t="s">
        <v>314</v>
      </c>
      <c r="C22" s="198">
        <v>9375</v>
      </c>
      <c r="D22" s="197">
        <v>42500</v>
      </c>
      <c r="E22" s="197">
        <v>73917237</v>
      </c>
      <c r="F22" s="201">
        <f t="shared" si="0"/>
        <v>5.749673787184442E-4</v>
      </c>
    </row>
    <row r="23" spans="1:6">
      <c r="A23" s="206" t="s">
        <v>57</v>
      </c>
      <c r="B23" s="205" t="s">
        <v>354</v>
      </c>
      <c r="C23" s="204">
        <v>10253</v>
      </c>
      <c r="D23" s="203">
        <v>35894</v>
      </c>
      <c r="E23" s="203">
        <v>60576570</v>
      </c>
      <c r="F23" s="202">
        <f t="shared" si="0"/>
        <v>5.9253932667366273E-4</v>
      </c>
    </row>
    <row r="24" spans="1:6">
      <c r="A24" s="200" t="s">
        <v>23</v>
      </c>
      <c r="B24" s="199" t="s">
        <v>360</v>
      </c>
      <c r="C24" s="198">
        <v>16732</v>
      </c>
      <c r="D24" s="197">
        <v>100000</v>
      </c>
      <c r="E24" s="197">
        <v>168108822</v>
      </c>
      <c r="F24" s="201">
        <f t="shared" si="0"/>
        <v>5.9485277935027105E-4</v>
      </c>
    </row>
    <row r="25" spans="1:6">
      <c r="A25" s="200" t="s">
        <v>48</v>
      </c>
      <c r="B25" s="199" t="s">
        <v>685</v>
      </c>
      <c r="C25" s="198">
        <v>55834</v>
      </c>
      <c r="D25" s="197">
        <v>235000</v>
      </c>
      <c r="E25" s="197">
        <v>370953435</v>
      </c>
      <c r="F25" s="201">
        <f t="shared" si="0"/>
        <v>6.335026928649414E-4</v>
      </c>
    </row>
    <row r="26" spans="1:6">
      <c r="A26" s="200" t="s">
        <v>33</v>
      </c>
      <c r="B26" s="208" t="s">
        <v>228</v>
      </c>
      <c r="C26" s="198">
        <v>21720</v>
      </c>
      <c r="D26" s="197">
        <v>70000</v>
      </c>
      <c r="E26" s="197">
        <v>109757508</v>
      </c>
      <c r="F26" s="201">
        <f t="shared" si="0"/>
        <v>6.3776958201346916E-4</v>
      </c>
    </row>
    <row r="27" spans="1:6" ht="15">
      <c r="A27" s="213" t="s">
        <v>681</v>
      </c>
      <c r="B27" s="205" t="s">
        <v>297</v>
      </c>
      <c r="C27" s="204">
        <v>27503</v>
      </c>
      <c r="D27" s="203">
        <v>146349</v>
      </c>
      <c r="E27" s="203">
        <v>225486782</v>
      </c>
      <c r="F27" s="202">
        <f t="shared" si="0"/>
        <v>6.4903582685392177E-4</v>
      </c>
    </row>
    <row r="28" spans="1:6">
      <c r="A28" s="200" t="s">
        <v>41</v>
      </c>
      <c r="B28" s="208" t="s">
        <v>324</v>
      </c>
      <c r="C28" s="198">
        <v>37144</v>
      </c>
      <c r="D28" s="197">
        <v>138068</v>
      </c>
      <c r="E28" s="197">
        <v>210374557</v>
      </c>
      <c r="F28" s="201">
        <f t="shared" si="0"/>
        <v>6.5629609382849468E-4</v>
      </c>
    </row>
    <row r="29" spans="1:6">
      <c r="A29" s="200" t="s">
        <v>58</v>
      </c>
      <c r="B29" s="199" t="s">
        <v>230</v>
      </c>
      <c r="C29" s="198">
        <v>27134</v>
      </c>
      <c r="D29" s="197">
        <v>133401</v>
      </c>
      <c r="E29" s="197">
        <v>198235432</v>
      </c>
      <c r="F29" s="201">
        <f t="shared" si="0"/>
        <v>6.72942261906035E-4</v>
      </c>
    </row>
    <row r="30" spans="1:6">
      <c r="A30" s="200" t="s">
        <v>50</v>
      </c>
      <c r="B30" s="199" t="s">
        <v>340</v>
      </c>
      <c r="C30" s="198">
        <v>17786</v>
      </c>
      <c r="D30" s="197">
        <v>72500</v>
      </c>
      <c r="E30" s="197">
        <v>105813650</v>
      </c>
      <c r="F30" s="201">
        <f t="shared" si="0"/>
        <v>6.8516680031357015E-4</v>
      </c>
    </row>
    <row r="31" spans="1:6">
      <c r="A31" s="214" t="s">
        <v>28</v>
      </c>
      <c r="B31" s="205" t="s">
        <v>312</v>
      </c>
      <c r="C31" s="204">
        <v>9604</v>
      </c>
      <c r="D31" s="203">
        <v>47250</v>
      </c>
      <c r="E31" s="203">
        <v>68618894</v>
      </c>
      <c r="F31" s="202">
        <f t="shared" si="0"/>
        <v>6.8858585799998467E-4</v>
      </c>
    </row>
    <row r="32" spans="1:6">
      <c r="A32" s="200" t="s">
        <v>46</v>
      </c>
      <c r="B32" s="199" t="s">
        <v>334</v>
      </c>
      <c r="C32" s="198">
        <v>19593</v>
      </c>
      <c r="D32" s="197">
        <v>100000</v>
      </c>
      <c r="E32" s="197">
        <v>144782689</v>
      </c>
      <c r="F32" s="201">
        <f t="shared" si="0"/>
        <v>6.9069030759609669E-4</v>
      </c>
    </row>
    <row r="33" spans="1:6">
      <c r="A33" s="200" t="s">
        <v>50</v>
      </c>
      <c r="B33" s="199" t="s">
        <v>342</v>
      </c>
      <c r="C33" s="198">
        <v>14400</v>
      </c>
      <c r="D33" s="197">
        <v>65000</v>
      </c>
      <c r="E33" s="197">
        <v>92141790</v>
      </c>
      <c r="F33" s="201">
        <f t="shared" si="0"/>
        <v>7.0543452650529141E-4</v>
      </c>
    </row>
    <row r="34" spans="1:6">
      <c r="A34" s="200" t="s">
        <v>33</v>
      </c>
      <c r="B34" s="208" t="s">
        <v>317</v>
      </c>
      <c r="C34" s="198">
        <v>10456</v>
      </c>
      <c r="D34" s="197">
        <v>37334</v>
      </c>
      <c r="E34" s="197">
        <v>52091117</v>
      </c>
      <c r="F34" s="201">
        <f t="shared" si="0"/>
        <v>7.1670569091463333E-4</v>
      </c>
    </row>
    <row r="35" spans="1:6">
      <c r="A35" s="206" t="s">
        <v>50</v>
      </c>
      <c r="B35" s="205" t="s">
        <v>341</v>
      </c>
      <c r="C35" s="204">
        <v>12250</v>
      </c>
      <c r="D35" s="203">
        <v>76000</v>
      </c>
      <c r="E35" s="203">
        <v>105711025</v>
      </c>
      <c r="F35" s="202">
        <f t="shared" si="0"/>
        <v>7.18941094365512E-4</v>
      </c>
    </row>
    <row r="36" spans="1:6">
      <c r="A36" s="200" t="s">
        <v>35</v>
      </c>
      <c r="B36" s="199" t="s">
        <v>319</v>
      </c>
      <c r="C36" s="198">
        <v>67761</v>
      </c>
      <c r="D36" s="197">
        <v>345000</v>
      </c>
      <c r="E36" s="197">
        <v>467240177</v>
      </c>
      <c r="F36" s="201">
        <f t="shared" si="0"/>
        <v>7.3837828376646642E-4</v>
      </c>
    </row>
    <row r="37" spans="1:6">
      <c r="A37" s="200" t="s">
        <v>46</v>
      </c>
      <c r="B37" s="199" t="s">
        <v>268</v>
      </c>
      <c r="C37" s="198">
        <v>25276</v>
      </c>
      <c r="D37" s="197">
        <v>93000</v>
      </c>
      <c r="E37" s="197">
        <v>125889862</v>
      </c>
      <c r="F37" s="201">
        <f t="shared" si="0"/>
        <v>7.3874097979390908E-4</v>
      </c>
    </row>
    <row r="38" spans="1:6">
      <c r="A38" s="200" t="s">
        <v>46</v>
      </c>
      <c r="B38" s="199" t="s">
        <v>333</v>
      </c>
      <c r="C38" s="198">
        <v>37057</v>
      </c>
      <c r="D38" s="197">
        <v>143100</v>
      </c>
      <c r="E38" s="197">
        <v>193069735</v>
      </c>
      <c r="F38" s="201">
        <f t="shared" si="0"/>
        <v>7.4118297204893348E-4</v>
      </c>
    </row>
    <row r="39" spans="1:6">
      <c r="A39" s="206" t="s">
        <v>23</v>
      </c>
      <c r="B39" s="205" t="s">
        <v>684</v>
      </c>
      <c r="C39" s="204">
        <v>17062</v>
      </c>
      <c r="D39" s="203">
        <v>119267</v>
      </c>
      <c r="E39" s="203">
        <v>159420567</v>
      </c>
      <c r="F39" s="202">
        <f t="shared" si="0"/>
        <v>7.4812806304973181E-4</v>
      </c>
    </row>
    <row r="40" spans="1:6">
      <c r="A40" s="200" t="s">
        <v>25</v>
      </c>
      <c r="B40" s="199" t="s">
        <v>307</v>
      </c>
      <c r="C40" s="198">
        <v>47351</v>
      </c>
      <c r="D40" s="197">
        <v>360000</v>
      </c>
      <c r="E40" s="197">
        <v>467297345</v>
      </c>
      <c r="F40" s="201">
        <f t="shared" si="0"/>
        <v>7.7038742858682411E-4</v>
      </c>
    </row>
    <row r="41" spans="1:6">
      <c r="A41" s="200" t="s">
        <v>26</v>
      </c>
      <c r="B41" s="199" t="s">
        <v>310</v>
      </c>
      <c r="C41" s="198">
        <v>32317</v>
      </c>
      <c r="D41" s="197">
        <v>171935</v>
      </c>
      <c r="E41" s="197">
        <v>220309110</v>
      </c>
      <c r="F41" s="201">
        <f t="shared" si="0"/>
        <v>7.8042619299764767E-4</v>
      </c>
    </row>
    <row r="42" spans="1:6">
      <c r="A42" s="200" t="s">
        <v>31</v>
      </c>
      <c r="B42" s="199" t="s">
        <v>315</v>
      </c>
      <c r="C42" s="198">
        <v>245285</v>
      </c>
      <c r="D42" s="197">
        <v>1466130</v>
      </c>
      <c r="E42" s="197">
        <v>1851151619</v>
      </c>
      <c r="F42" s="201">
        <f t="shared" si="0"/>
        <v>7.9200967924605208E-4</v>
      </c>
    </row>
    <row r="43" spans="1:6">
      <c r="A43" s="206" t="s">
        <v>22</v>
      </c>
      <c r="B43" s="205" t="s">
        <v>303</v>
      </c>
      <c r="C43" s="204">
        <v>17392</v>
      </c>
      <c r="D43" s="203">
        <v>69000</v>
      </c>
      <c r="E43" s="203">
        <v>86523213</v>
      </c>
      <c r="F43" s="202">
        <f t="shared" si="0"/>
        <v>7.9747385247933413E-4</v>
      </c>
    </row>
    <row r="44" spans="1:6">
      <c r="A44" s="200" t="s">
        <v>32</v>
      </c>
      <c r="B44" s="199" t="s">
        <v>316</v>
      </c>
      <c r="C44" s="198">
        <v>22578</v>
      </c>
      <c r="D44" s="197">
        <v>124664</v>
      </c>
      <c r="E44" s="197">
        <v>156131859</v>
      </c>
      <c r="F44" s="201">
        <f t="shared" si="0"/>
        <v>7.9845331246584342E-4</v>
      </c>
    </row>
    <row r="45" spans="1:6">
      <c r="A45" s="200" t="s">
        <v>36</v>
      </c>
      <c r="B45" s="208" t="s">
        <v>320</v>
      </c>
      <c r="C45" s="198">
        <v>23401</v>
      </c>
      <c r="D45" s="197">
        <v>92500</v>
      </c>
      <c r="E45" s="197">
        <v>114726917</v>
      </c>
      <c r="F45" s="201">
        <f t="shared" si="0"/>
        <v>8.0626240483739318E-4</v>
      </c>
    </row>
    <row r="46" spans="1:6">
      <c r="A46" s="200" t="s">
        <v>37</v>
      </c>
      <c r="B46" s="208" t="s">
        <v>321</v>
      </c>
      <c r="C46" s="198">
        <v>34869</v>
      </c>
      <c r="D46" s="197">
        <v>202274</v>
      </c>
      <c r="E46" s="197">
        <v>249194530</v>
      </c>
      <c r="F46" s="201">
        <f t="shared" si="0"/>
        <v>8.1171123619768056E-4</v>
      </c>
    </row>
    <row r="47" spans="1:6">
      <c r="A47" s="206" t="s">
        <v>22</v>
      </c>
      <c r="B47" s="205" t="s">
        <v>302</v>
      </c>
      <c r="C47" s="204">
        <v>14962</v>
      </c>
      <c r="D47" s="203">
        <v>68308</v>
      </c>
      <c r="E47" s="203">
        <v>81929473</v>
      </c>
      <c r="F47" s="202">
        <f t="shared" si="0"/>
        <v>8.3374147908897209E-4</v>
      </c>
    </row>
    <row r="48" spans="1:6">
      <c r="A48" s="200" t="s">
        <v>55</v>
      </c>
      <c r="B48" s="199" t="s">
        <v>349</v>
      </c>
      <c r="C48" s="198">
        <v>15378</v>
      </c>
      <c r="D48" s="197">
        <v>88000</v>
      </c>
      <c r="E48" s="197">
        <v>102579315</v>
      </c>
      <c r="F48" s="201">
        <f t="shared" si="0"/>
        <v>8.5787275924000862E-4</v>
      </c>
    </row>
    <row r="49" spans="1:6">
      <c r="A49" s="200" t="s">
        <v>61</v>
      </c>
      <c r="B49" s="199" t="s">
        <v>683</v>
      </c>
      <c r="C49" s="198">
        <v>20747</v>
      </c>
      <c r="D49" s="197">
        <v>122000</v>
      </c>
      <c r="E49" s="197">
        <v>141090348</v>
      </c>
      <c r="F49" s="201">
        <f t="shared" si="0"/>
        <v>8.646941603687872E-4</v>
      </c>
    </row>
    <row r="50" spans="1:6">
      <c r="A50" s="200" t="s">
        <v>25</v>
      </c>
      <c r="B50" s="199" t="s">
        <v>306</v>
      </c>
      <c r="C50" s="198">
        <v>161252</v>
      </c>
      <c r="D50" s="197">
        <v>1311000</v>
      </c>
      <c r="E50" s="197">
        <v>1508908260</v>
      </c>
      <c r="F50" s="201">
        <f t="shared" si="0"/>
        <v>8.6884009767432778E-4</v>
      </c>
    </row>
    <row r="51" spans="1:6">
      <c r="A51" s="206" t="s">
        <v>22</v>
      </c>
      <c r="B51" s="205" t="s">
        <v>192</v>
      </c>
      <c r="C51" s="204">
        <v>29957</v>
      </c>
      <c r="D51" s="203">
        <v>138770</v>
      </c>
      <c r="E51" s="203">
        <v>159109059</v>
      </c>
      <c r="F51" s="202">
        <f t="shared" si="0"/>
        <v>8.7216906989563681E-4</v>
      </c>
    </row>
    <row r="52" spans="1:6">
      <c r="A52" s="200" t="s">
        <v>47</v>
      </c>
      <c r="B52" s="199" t="s">
        <v>336</v>
      </c>
      <c r="C52" s="198">
        <v>11545</v>
      </c>
      <c r="D52" s="197">
        <v>56544</v>
      </c>
      <c r="E52" s="197">
        <v>63276438</v>
      </c>
      <c r="F52" s="201">
        <f t="shared" si="0"/>
        <v>8.9360276569297405E-4</v>
      </c>
    </row>
    <row r="53" spans="1:6">
      <c r="A53" s="200" t="s">
        <v>39</v>
      </c>
      <c r="B53" s="199" t="s">
        <v>241</v>
      </c>
      <c r="C53" s="198">
        <v>95203</v>
      </c>
      <c r="D53" s="197">
        <v>1205384</v>
      </c>
      <c r="E53" s="197">
        <v>1333952689</v>
      </c>
      <c r="F53" s="201">
        <f t="shared" si="0"/>
        <v>9.0361825418532515E-4</v>
      </c>
    </row>
    <row r="54" spans="1:6">
      <c r="A54" s="200" t="s">
        <v>15</v>
      </c>
      <c r="B54" s="199" t="s">
        <v>294</v>
      </c>
      <c r="C54" s="198">
        <v>10597</v>
      </c>
      <c r="D54" s="197">
        <v>68500</v>
      </c>
      <c r="E54" s="197">
        <v>72446801</v>
      </c>
      <c r="F54" s="201">
        <f t="shared" si="0"/>
        <v>9.455213902405435E-4</v>
      </c>
    </row>
    <row r="55" spans="1:6">
      <c r="A55" s="206" t="s">
        <v>37</v>
      </c>
      <c r="B55" s="209" t="s">
        <v>323</v>
      </c>
      <c r="C55" s="204">
        <v>8118</v>
      </c>
      <c r="D55" s="203">
        <v>56000</v>
      </c>
      <c r="E55" s="203">
        <v>58313157</v>
      </c>
      <c r="F55" s="202">
        <f t="shared" si="0"/>
        <v>9.603321596873927E-4</v>
      </c>
    </row>
    <row r="56" spans="1:6">
      <c r="A56" s="200" t="s">
        <v>63</v>
      </c>
      <c r="B56" s="199" t="s">
        <v>357</v>
      </c>
      <c r="C56" s="198">
        <v>28065</v>
      </c>
      <c r="D56" s="197">
        <v>165000</v>
      </c>
      <c r="E56" s="197">
        <v>169532415</v>
      </c>
      <c r="F56" s="201">
        <f t="shared" si="0"/>
        <v>9.7326520123010101E-4</v>
      </c>
    </row>
    <row r="57" spans="1:6">
      <c r="A57" s="200" t="s">
        <v>17</v>
      </c>
      <c r="B57" s="199" t="s">
        <v>363</v>
      </c>
      <c r="C57" s="198">
        <v>34145</v>
      </c>
      <c r="D57" s="197">
        <v>292100</v>
      </c>
      <c r="E57" s="197">
        <v>299807601</v>
      </c>
      <c r="F57" s="201">
        <f t="shared" si="0"/>
        <v>9.7429150904015938E-4</v>
      </c>
    </row>
    <row r="58" spans="1:6">
      <c r="A58" s="200" t="s">
        <v>18</v>
      </c>
      <c r="B58" s="199" t="s">
        <v>293</v>
      </c>
      <c r="C58" s="198">
        <v>26151</v>
      </c>
      <c r="D58" s="197">
        <v>190500</v>
      </c>
      <c r="E58" s="197">
        <v>192785219</v>
      </c>
      <c r="F58" s="201">
        <f t="shared" si="0"/>
        <v>9.8814629559333591E-4</v>
      </c>
    </row>
    <row r="59" spans="1:6">
      <c r="A59" s="206" t="s">
        <v>49</v>
      </c>
      <c r="B59" s="205" t="s">
        <v>338</v>
      </c>
      <c r="C59" s="204">
        <v>13131</v>
      </c>
      <c r="D59" s="203">
        <v>92204</v>
      </c>
      <c r="E59" s="203">
        <v>93078216</v>
      </c>
      <c r="F59" s="202">
        <f t="shared" si="0"/>
        <v>9.9060772716142299E-4</v>
      </c>
    </row>
    <row r="60" spans="1:6">
      <c r="A60" s="200" t="s">
        <v>44</v>
      </c>
      <c r="B60" s="199" t="s">
        <v>331</v>
      </c>
      <c r="C60" s="198">
        <v>9878</v>
      </c>
      <c r="D60" s="197">
        <v>60000</v>
      </c>
      <c r="E60" s="197">
        <v>60475772</v>
      </c>
      <c r="F60" s="201">
        <f t="shared" si="0"/>
        <v>9.9213284949880415E-4</v>
      </c>
    </row>
    <row r="61" spans="1:6">
      <c r="A61" s="200" t="s">
        <v>51</v>
      </c>
      <c r="B61" s="199" t="s">
        <v>343</v>
      </c>
      <c r="C61" s="198">
        <v>4916</v>
      </c>
      <c r="D61" s="197">
        <v>40418</v>
      </c>
      <c r="E61" s="197">
        <v>40079243</v>
      </c>
      <c r="F61" s="201">
        <f t="shared" si="0"/>
        <v>1.0084521805963252E-3</v>
      </c>
    </row>
    <row r="62" spans="1:6">
      <c r="A62" s="200" t="s">
        <v>60</v>
      </c>
      <c r="B62" s="199" t="s">
        <v>682</v>
      </c>
      <c r="C62" s="198">
        <v>51137</v>
      </c>
      <c r="D62" s="197">
        <v>381608</v>
      </c>
      <c r="E62" s="197">
        <v>371026458</v>
      </c>
      <c r="F62" s="201">
        <f t="shared" si="0"/>
        <v>1.0285196426611711E-3</v>
      </c>
    </row>
    <row r="63" spans="1:6">
      <c r="A63" s="206" t="s">
        <v>25</v>
      </c>
      <c r="B63" s="205" t="s">
        <v>309</v>
      </c>
      <c r="C63" s="204">
        <v>28886</v>
      </c>
      <c r="D63" s="203">
        <v>168000</v>
      </c>
      <c r="E63" s="203">
        <v>163256210</v>
      </c>
      <c r="F63" s="202">
        <f t="shared" si="0"/>
        <v>1.0290573326429664E-3</v>
      </c>
    </row>
    <row r="64" spans="1:6">
      <c r="A64" s="200" t="s">
        <v>14</v>
      </c>
      <c r="B64" s="199" t="s">
        <v>291</v>
      </c>
      <c r="C64" s="198">
        <v>8729</v>
      </c>
      <c r="D64" s="197">
        <v>69631</v>
      </c>
      <c r="E64" s="197">
        <v>67376887</v>
      </c>
      <c r="F64" s="201">
        <f t="shared" si="0"/>
        <v>1.0334552856382337E-3</v>
      </c>
    </row>
    <row r="65" spans="1:6">
      <c r="A65" s="200" t="s">
        <v>52</v>
      </c>
      <c r="B65" s="199" t="s">
        <v>346</v>
      </c>
      <c r="C65" s="198">
        <v>12487</v>
      </c>
      <c r="D65" s="197">
        <v>95500</v>
      </c>
      <c r="E65" s="197">
        <v>92042008</v>
      </c>
      <c r="F65" s="201">
        <f t="shared" si="0"/>
        <v>1.0375697149066978E-3</v>
      </c>
    </row>
    <row r="66" spans="1:6">
      <c r="A66" s="200" t="s">
        <v>49</v>
      </c>
      <c r="B66" s="199" t="s">
        <v>339</v>
      </c>
      <c r="C66" s="198">
        <v>15443</v>
      </c>
      <c r="D66" s="197">
        <v>97804</v>
      </c>
      <c r="E66" s="197">
        <v>93905053</v>
      </c>
      <c r="F66" s="201">
        <f t="shared" si="0"/>
        <v>1.0415200979653353E-3</v>
      </c>
    </row>
    <row r="67" spans="1:6" ht="15">
      <c r="A67" s="213" t="s">
        <v>681</v>
      </c>
      <c r="B67" s="205" t="s">
        <v>298</v>
      </c>
      <c r="C67" s="204">
        <v>16491</v>
      </c>
      <c r="D67" s="203">
        <v>131238</v>
      </c>
      <c r="E67" s="203">
        <v>125921502</v>
      </c>
      <c r="F67" s="202">
        <f t="shared" si="0"/>
        <v>1.042220732087519E-3</v>
      </c>
    </row>
    <row r="68" spans="1:6">
      <c r="A68" s="200" t="s">
        <v>37</v>
      </c>
      <c r="B68" s="208" t="s">
        <v>322</v>
      </c>
      <c r="C68" s="198">
        <v>12929</v>
      </c>
      <c r="D68" s="197">
        <v>132000</v>
      </c>
      <c r="E68" s="197">
        <v>123868301</v>
      </c>
      <c r="F68" s="201">
        <f t="shared" ref="F68:F89" si="1">D68/E68</f>
        <v>1.065647941679607E-3</v>
      </c>
    </row>
    <row r="69" spans="1:6" ht="15">
      <c r="A69" s="212" t="s">
        <v>681</v>
      </c>
      <c r="B69" s="199" t="s">
        <v>295</v>
      </c>
      <c r="C69" s="198">
        <v>141617</v>
      </c>
      <c r="D69" s="197">
        <v>1548299</v>
      </c>
      <c r="E69" s="197">
        <v>1399111382</v>
      </c>
      <c r="F69" s="201">
        <f t="shared" si="1"/>
        <v>1.1066302654094196E-3</v>
      </c>
    </row>
    <row r="70" spans="1:6">
      <c r="A70" s="200" t="s">
        <v>25</v>
      </c>
      <c r="B70" s="199" t="s">
        <v>308</v>
      </c>
      <c r="C70" s="198">
        <v>34707</v>
      </c>
      <c r="D70" s="197">
        <v>336440</v>
      </c>
      <c r="E70" s="197">
        <v>300766358</v>
      </c>
      <c r="F70" s="201">
        <f t="shared" si="1"/>
        <v>1.1186091497640172E-3</v>
      </c>
    </row>
    <row r="71" spans="1:6">
      <c r="A71" s="206" t="s">
        <v>59</v>
      </c>
      <c r="B71" s="205" t="s">
        <v>355</v>
      </c>
      <c r="C71" s="204">
        <v>48773</v>
      </c>
      <c r="D71" s="203">
        <v>700921</v>
      </c>
      <c r="E71" s="203">
        <v>613217085</v>
      </c>
      <c r="F71" s="202">
        <f t="shared" si="1"/>
        <v>1.1430226214261463E-3</v>
      </c>
    </row>
    <row r="72" spans="1:6">
      <c r="A72" s="200" t="s">
        <v>46</v>
      </c>
      <c r="B72" s="199" t="s">
        <v>335</v>
      </c>
      <c r="C72" s="198">
        <v>22232</v>
      </c>
      <c r="D72" s="197">
        <v>126500</v>
      </c>
      <c r="E72" s="197">
        <v>108326452</v>
      </c>
      <c r="F72" s="201">
        <f t="shared" si="1"/>
        <v>1.1677664842193853E-3</v>
      </c>
    </row>
    <row r="73" spans="1:6">
      <c r="A73" s="200" t="s">
        <v>49</v>
      </c>
      <c r="B73" s="199" t="s">
        <v>337</v>
      </c>
      <c r="C73" s="198">
        <v>40404</v>
      </c>
      <c r="D73" s="197">
        <v>330487</v>
      </c>
      <c r="E73" s="197">
        <v>282043722</v>
      </c>
      <c r="F73" s="201">
        <f t="shared" si="1"/>
        <v>1.1717580439531995E-3</v>
      </c>
    </row>
    <row r="74" spans="1:6">
      <c r="A74" s="200" t="s">
        <v>34</v>
      </c>
      <c r="B74" s="208" t="s">
        <v>318</v>
      </c>
      <c r="C74" s="198">
        <v>55658</v>
      </c>
      <c r="D74" s="197">
        <v>571928</v>
      </c>
      <c r="E74" s="197">
        <v>482888447</v>
      </c>
      <c r="F74" s="201">
        <f t="shared" si="1"/>
        <v>1.1843894869574298E-3</v>
      </c>
    </row>
    <row r="75" spans="1:6">
      <c r="A75" s="206" t="s">
        <v>21</v>
      </c>
      <c r="B75" s="205" t="s">
        <v>301</v>
      </c>
      <c r="C75" s="204">
        <v>7726</v>
      </c>
      <c r="D75" s="203">
        <v>46911</v>
      </c>
      <c r="E75" s="203">
        <v>38593365</v>
      </c>
      <c r="F75" s="202">
        <f t="shared" si="1"/>
        <v>1.2155198179790749E-3</v>
      </c>
    </row>
    <row r="76" spans="1:6">
      <c r="A76" s="200" t="s">
        <v>43</v>
      </c>
      <c r="B76" s="211" t="s">
        <v>327</v>
      </c>
      <c r="C76" s="198">
        <v>19198</v>
      </c>
      <c r="D76" s="197">
        <v>137803</v>
      </c>
      <c r="E76" s="197">
        <v>112821627</v>
      </c>
      <c r="F76" s="201">
        <f t="shared" si="1"/>
        <v>1.2214236194271512E-3</v>
      </c>
    </row>
    <row r="77" spans="1:6">
      <c r="A77" s="210" t="s">
        <v>681</v>
      </c>
      <c r="B77" s="199" t="s">
        <v>296</v>
      </c>
      <c r="C77" s="198">
        <v>28264</v>
      </c>
      <c r="D77" s="197">
        <v>176052</v>
      </c>
      <c r="E77" s="197">
        <v>142326392</v>
      </c>
      <c r="F77" s="201">
        <f t="shared" si="1"/>
        <v>1.2369596216561156E-3</v>
      </c>
    </row>
    <row r="78" spans="1:6">
      <c r="A78" s="200" t="s">
        <v>43</v>
      </c>
      <c r="B78" s="199" t="s">
        <v>330</v>
      </c>
      <c r="C78" s="198">
        <v>19198</v>
      </c>
      <c r="D78" s="197">
        <v>144000</v>
      </c>
      <c r="E78" s="197">
        <v>113879460</v>
      </c>
      <c r="F78" s="201">
        <f t="shared" si="1"/>
        <v>1.2644949317462517E-3</v>
      </c>
    </row>
    <row r="79" spans="1:6">
      <c r="A79" s="206" t="s">
        <v>52</v>
      </c>
      <c r="B79" s="205" t="s">
        <v>345</v>
      </c>
      <c r="C79" s="204">
        <v>27088</v>
      </c>
      <c r="D79" s="203">
        <v>181500</v>
      </c>
      <c r="E79" s="203">
        <v>142696554</v>
      </c>
      <c r="F79" s="202">
        <f t="shared" si="1"/>
        <v>1.2719298042754418E-3</v>
      </c>
    </row>
    <row r="80" spans="1:6">
      <c r="A80" s="200" t="s">
        <v>43</v>
      </c>
      <c r="B80" s="199" t="s">
        <v>326</v>
      </c>
      <c r="C80" s="198">
        <v>19564</v>
      </c>
      <c r="D80" s="197">
        <v>240806</v>
      </c>
      <c r="E80" s="197">
        <v>186041258</v>
      </c>
      <c r="F80" s="201">
        <f t="shared" si="1"/>
        <v>1.2943688007097866E-3</v>
      </c>
    </row>
    <row r="81" spans="1:6">
      <c r="A81" s="210" t="s">
        <v>91</v>
      </c>
      <c r="B81" s="199" t="s">
        <v>350</v>
      </c>
      <c r="C81" s="198">
        <v>74934</v>
      </c>
      <c r="D81" s="197">
        <v>716682</v>
      </c>
      <c r="E81" s="197">
        <v>547021776</v>
      </c>
      <c r="F81" s="201">
        <f t="shared" si="1"/>
        <v>1.3101525961920755E-3</v>
      </c>
    </row>
    <row r="82" spans="1:6">
      <c r="A82" s="200" t="s">
        <v>25</v>
      </c>
      <c r="B82" s="199" t="s">
        <v>214</v>
      </c>
      <c r="C82" s="198">
        <v>10778</v>
      </c>
      <c r="D82" s="197">
        <v>325720</v>
      </c>
      <c r="E82" s="197">
        <v>242046533</v>
      </c>
      <c r="F82" s="201">
        <f t="shared" si="1"/>
        <v>1.3456916567361036E-3</v>
      </c>
    </row>
    <row r="83" spans="1:6">
      <c r="A83" s="206" t="s">
        <v>45</v>
      </c>
      <c r="B83" s="209" t="s">
        <v>332</v>
      </c>
      <c r="C83" s="204">
        <v>29676</v>
      </c>
      <c r="D83" s="203">
        <v>216200</v>
      </c>
      <c r="E83" s="203">
        <v>160602693</v>
      </c>
      <c r="F83" s="202">
        <f t="shared" si="1"/>
        <v>1.3461791702334654E-3</v>
      </c>
    </row>
    <row r="84" spans="1:6">
      <c r="A84" s="200" t="s">
        <v>43</v>
      </c>
      <c r="B84" s="199" t="s">
        <v>328</v>
      </c>
      <c r="C84" s="198">
        <v>23805</v>
      </c>
      <c r="D84" s="197">
        <v>177872</v>
      </c>
      <c r="E84" s="197">
        <v>118707751</v>
      </c>
      <c r="F84" s="201">
        <f t="shared" si="1"/>
        <v>1.4984025769302967E-3</v>
      </c>
    </row>
    <row r="85" spans="1:6">
      <c r="A85" s="200" t="s">
        <v>42</v>
      </c>
      <c r="B85" s="208" t="s">
        <v>680</v>
      </c>
      <c r="C85" s="198">
        <v>80261</v>
      </c>
      <c r="D85" s="197">
        <v>917103</v>
      </c>
      <c r="E85" s="197">
        <v>585653897</v>
      </c>
      <c r="F85" s="201">
        <f t="shared" si="1"/>
        <v>1.5659470630996245E-3</v>
      </c>
    </row>
    <row r="86" spans="1:6">
      <c r="A86" s="200" t="s">
        <v>32</v>
      </c>
      <c r="B86" s="199" t="s">
        <v>225</v>
      </c>
      <c r="C86" s="198">
        <v>139668</v>
      </c>
      <c r="D86" s="197">
        <v>2564705</v>
      </c>
      <c r="E86" s="197">
        <v>1506241099</v>
      </c>
      <c r="F86" s="201">
        <f t="shared" si="1"/>
        <v>1.702718775701127E-3</v>
      </c>
    </row>
    <row r="87" spans="1:6">
      <c r="A87" s="206" t="s">
        <v>54</v>
      </c>
      <c r="B87" s="205" t="s">
        <v>348</v>
      </c>
      <c r="C87" s="204">
        <v>29450</v>
      </c>
      <c r="D87" s="203">
        <v>299010</v>
      </c>
      <c r="E87" s="203">
        <v>163885061</v>
      </c>
      <c r="F87" s="202">
        <f t="shared" si="1"/>
        <v>1.8245104109885892E-3</v>
      </c>
    </row>
    <row r="88" spans="1:6">
      <c r="A88" s="200" t="s">
        <v>27</v>
      </c>
      <c r="B88" s="199" t="s">
        <v>679</v>
      </c>
      <c r="C88" s="198">
        <v>43929</v>
      </c>
      <c r="D88" s="197">
        <v>1044593</v>
      </c>
      <c r="E88" s="197">
        <v>522045664</v>
      </c>
      <c r="F88" s="201">
        <f t="shared" si="1"/>
        <v>2.0009609734063416E-3</v>
      </c>
    </row>
    <row r="89" spans="1:6">
      <c r="A89" s="200" t="s">
        <v>43</v>
      </c>
      <c r="B89" s="199" t="s">
        <v>329</v>
      </c>
      <c r="C89" s="198">
        <v>10925</v>
      </c>
      <c r="D89" s="197">
        <v>139643</v>
      </c>
      <c r="E89" s="197">
        <v>62083361</v>
      </c>
      <c r="F89" s="201">
        <f t="shared" si="1"/>
        <v>2.2492822191118164E-3</v>
      </c>
    </row>
    <row r="90" spans="1:6">
      <c r="A90" s="200"/>
      <c r="B90" s="199"/>
      <c r="C90" s="198"/>
      <c r="D90" s="197"/>
      <c r="E90" s="197"/>
      <c r="F90" s="201"/>
    </row>
    <row r="91" spans="1:6">
      <c r="F91" s="194"/>
    </row>
    <row r="92" spans="1:6">
      <c r="A92" s="306" t="s">
        <v>695</v>
      </c>
    </row>
    <row r="93" spans="1:6">
      <c r="A93" s="306" t="s">
        <v>696</v>
      </c>
    </row>
    <row r="95" spans="1:6">
      <c r="C95" s="196"/>
    </row>
  </sheetData>
  <pageMargins left="0.7" right="0.7" top="0.75" bottom="0.75" header="0.3" footer="0.3"/>
  <pageSetup scale="90" orientation="landscape" verticalDpi="0" r:id="rId1"/>
  <headerFooter>
    <oddHeader>&amp;C&amp;"Arial,Bold"&amp;12County Level Funding for Public Library Systems &amp;"Arial,Regular"&amp;10(sorted lowest to highest)</oddHeader>
    <oddFooter>&amp;L&amp;8Mississippi Public Library Statistics, FY11, County Level Funding for Public Library Systems (sorted lowest to highest)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H93"/>
  <sheetViews>
    <sheetView workbookViewId="0">
      <selection activeCell="A81" sqref="A81"/>
    </sheetView>
  </sheetViews>
  <sheetFormatPr defaultRowHeight="12.75"/>
  <cols>
    <col min="1" max="1" width="57.42578125" style="194" bestFit="1" customWidth="1"/>
    <col min="2" max="2" width="15.7109375" style="194" customWidth="1"/>
    <col min="3" max="3" width="11.85546875" style="194" customWidth="1"/>
    <col min="4" max="4" width="17" style="194" customWidth="1"/>
    <col min="5" max="5" width="14.85546875" style="194" customWidth="1"/>
    <col min="6" max="7" width="15.5703125" style="195" customWidth="1"/>
    <col min="8" max="16384" width="9.140625" style="194"/>
  </cols>
  <sheetData>
    <row r="1" spans="1:8" ht="51">
      <c r="A1" s="221" t="s">
        <v>383</v>
      </c>
      <c r="B1" s="220" t="s">
        <v>358</v>
      </c>
      <c r="C1" s="219" t="s">
        <v>692</v>
      </c>
      <c r="D1" s="218" t="s">
        <v>691</v>
      </c>
      <c r="E1" s="218" t="s">
        <v>694</v>
      </c>
      <c r="F1" s="217" t="s">
        <v>689</v>
      </c>
      <c r="G1" s="217" t="s">
        <v>693</v>
      </c>
    </row>
    <row r="2" spans="1:8">
      <c r="E2" s="260"/>
      <c r="F2" s="236"/>
      <c r="G2" s="201"/>
      <c r="H2" s="259"/>
    </row>
    <row r="3" spans="1:8" ht="13.5" thickBot="1">
      <c r="A3" s="227" t="s">
        <v>14</v>
      </c>
      <c r="B3" s="226" t="s">
        <v>291</v>
      </c>
      <c r="C3" s="312">
        <v>8729</v>
      </c>
      <c r="D3" s="225">
        <v>69631</v>
      </c>
      <c r="E3" s="258">
        <v>67376887</v>
      </c>
      <c r="F3" s="232">
        <f t="shared" ref="F3:F34" si="0">(D3/E3)</f>
        <v>1.0334552856382337E-3</v>
      </c>
      <c r="G3" s="232">
        <v>1.0334552856382337E-3</v>
      </c>
      <c r="H3" s="234"/>
    </row>
    <row r="4" spans="1:8" ht="14.25" thickTop="1" thickBot="1">
      <c r="A4" s="238" t="s">
        <v>16</v>
      </c>
      <c r="B4" s="257" t="s">
        <v>292</v>
      </c>
      <c r="C4" s="313">
        <v>12678</v>
      </c>
      <c r="D4" s="228">
        <v>14500</v>
      </c>
      <c r="E4" s="256">
        <v>62297654</v>
      </c>
      <c r="F4" s="223">
        <f t="shared" si="0"/>
        <v>2.3275354799074776E-4</v>
      </c>
      <c r="G4" s="222">
        <v>2.3275354799074776E-4</v>
      </c>
      <c r="H4" s="234"/>
    </row>
    <row r="5" spans="1:8" ht="14.25" thickTop="1" thickBot="1">
      <c r="A5" s="230" t="s">
        <v>17</v>
      </c>
      <c r="B5" s="229" t="s">
        <v>363</v>
      </c>
      <c r="C5" s="313">
        <v>34145</v>
      </c>
      <c r="D5" s="228">
        <v>292100</v>
      </c>
      <c r="E5" s="256">
        <v>299807601</v>
      </c>
      <c r="F5" s="223">
        <f t="shared" si="0"/>
        <v>9.7429150904015938E-4</v>
      </c>
      <c r="G5" s="222">
        <v>9.7429150904015938E-4</v>
      </c>
      <c r="H5" s="234"/>
    </row>
    <row r="6" spans="1:8" ht="14.25" thickTop="1" thickBot="1">
      <c r="A6" s="230" t="s">
        <v>18</v>
      </c>
      <c r="B6" s="229" t="s">
        <v>293</v>
      </c>
      <c r="C6" s="313">
        <v>26151</v>
      </c>
      <c r="D6" s="225">
        <v>190500</v>
      </c>
      <c r="E6" s="255">
        <v>192785219</v>
      </c>
      <c r="F6" s="251">
        <f t="shared" si="0"/>
        <v>9.8814629559333591E-4</v>
      </c>
      <c r="G6" s="254">
        <v>9.8814629559333591E-4</v>
      </c>
      <c r="H6" s="234"/>
    </row>
    <row r="7" spans="1:8" ht="14.25" thickTop="1" thickBot="1">
      <c r="A7" s="230" t="s">
        <v>15</v>
      </c>
      <c r="B7" s="229" t="s">
        <v>294</v>
      </c>
      <c r="C7" s="313">
        <v>10597</v>
      </c>
      <c r="D7" s="228">
        <v>68500</v>
      </c>
      <c r="E7" s="224">
        <v>72446801</v>
      </c>
      <c r="F7" s="223">
        <f t="shared" si="0"/>
        <v>9.455213902405435E-4</v>
      </c>
      <c r="G7" s="222">
        <v>9.455213902405435E-4</v>
      </c>
      <c r="H7" s="234"/>
    </row>
    <row r="8" spans="1:8" ht="16.5" thickTop="1" thickBot="1">
      <c r="A8" s="253" t="s">
        <v>681</v>
      </c>
      <c r="B8" s="229" t="s">
        <v>295</v>
      </c>
      <c r="C8" s="313">
        <v>141617</v>
      </c>
      <c r="D8" s="225">
        <v>1548299</v>
      </c>
      <c r="E8" s="252">
        <v>1399111382</v>
      </c>
      <c r="F8" s="251">
        <f t="shared" si="0"/>
        <v>1.1066302654094196E-3</v>
      </c>
      <c r="G8" s="250">
        <f>SUM(F8:F11)/4</f>
        <v>1.008711611501744E-3</v>
      </c>
      <c r="H8" s="234"/>
    </row>
    <row r="9" spans="1:8" ht="13.5" thickTop="1">
      <c r="A9" s="200"/>
      <c r="B9" s="199" t="s">
        <v>296</v>
      </c>
      <c r="C9" s="198">
        <v>28264</v>
      </c>
      <c r="D9" s="197">
        <v>176052</v>
      </c>
      <c r="E9" s="237">
        <v>142326392</v>
      </c>
      <c r="F9" s="236">
        <f t="shared" si="0"/>
        <v>1.2369596216561156E-3</v>
      </c>
      <c r="H9" s="234"/>
    </row>
    <row r="10" spans="1:8">
      <c r="A10" s="200"/>
      <c r="B10" s="199" t="s">
        <v>297</v>
      </c>
      <c r="C10" s="198">
        <v>27503</v>
      </c>
      <c r="D10" s="197">
        <v>146349</v>
      </c>
      <c r="E10" s="207">
        <v>225486782</v>
      </c>
      <c r="F10" s="235">
        <f t="shared" si="0"/>
        <v>6.4903582685392177E-4</v>
      </c>
      <c r="H10" s="234"/>
    </row>
    <row r="11" spans="1:8">
      <c r="A11" s="200"/>
      <c r="B11" s="199" t="s">
        <v>298</v>
      </c>
      <c r="C11" s="198">
        <v>16491</v>
      </c>
      <c r="D11" s="197">
        <v>131238</v>
      </c>
      <c r="E11" s="207">
        <v>125921502</v>
      </c>
      <c r="F11" s="235">
        <f t="shared" si="0"/>
        <v>1.042220732087519E-3</v>
      </c>
      <c r="H11" s="234"/>
    </row>
    <row r="12" spans="1:8" ht="13.5" thickBot="1">
      <c r="A12" s="227" t="s">
        <v>20</v>
      </c>
      <c r="B12" s="226" t="s">
        <v>299</v>
      </c>
      <c r="C12" s="312">
        <v>59779</v>
      </c>
      <c r="D12" s="225">
        <v>326800</v>
      </c>
      <c r="E12" s="233">
        <v>860870009</v>
      </c>
      <c r="F12" s="232">
        <f t="shared" si="0"/>
        <v>3.7961596592221393E-4</v>
      </c>
      <c r="G12" s="231">
        <v>3.7961596592221393E-4</v>
      </c>
      <c r="H12" s="234"/>
    </row>
    <row r="13" spans="1:8" ht="14.25" thickTop="1" thickBot="1">
      <c r="A13" s="230" t="s">
        <v>21</v>
      </c>
      <c r="B13" s="229" t="s">
        <v>687</v>
      </c>
      <c r="C13" s="313">
        <v>29449</v>
      </c>
      <c r="D13" s="228">
        <v>99000</v>
      </c>
      <c r="E13" s="224">
        <v>199722997</v>
      </c>
      <c r="F13" s="223">
        <f t="shared" si="0"/>
        <v>4.9568653328389617E-4</v>
      </c>
      <c r="G13" s="222">
        <f>SUM(F13:F14)/2</f>
        <v>8.5560317563148551E-4</v>
      </c>
      <c r="H13" s="234"/>
    </row>
    <row r="14" spans="1:8" ht="13.5" thickTop="1">
      <c r="A14" s="200"/>
      <c r="B14" s="199" t="s">
        <v>301</v>
      </c>
      <c r="C14" s="198">
        <v>7726</v>
      </c>
      <c r="D14" s="197">
        <v>46911</v>
      </c>
      <c r="E14" s="237">
        <v>38593365</v>
      </c>
      <c r="F14" s="236">
        <f t="shared" si="0"/>
        <v>1.2155198179790749E-3</v>
      </c>
      <c r="H14" s="234"/>
    </row>
    <row r="15" spans="1:8" ht="13.5" thickBot="1">
      <c r="A15" s="227" t="s">
        <v>22</v>
      </c>
      <c r="B15" s="226" t="s">
        <v>192</v>
      </c>
      <c r="C15" s="312">
        <v>29957</v>
      </c>
      <c r="D15" s="225">
        <v>138770</v>
      </c>
      <c r="E15" s="233">
        <v>159109059</v>
      </c>
      <c r="F15" s="232">
        <f t="shared" si="0"/>
        <v>8.7216906989563681E-4</v>
      </c>
      <c r="G15" s="231">
        <f>SUM(F15:F18)/4</f>
        <v>6.2602584209764053E-4</v>
      </c>
      <c r="H15" s="234"/>
    </row>
    <row r="16" spans="1:8" ht="13.5" thickTop="1">
      <c r="A16" s="200"/>
      <c r="B16" s="199" t="s">
        <v>302</v>
      </c>
      <c r="C16" s="198">
        <v>14962</v>
      </c>
      <c r="D16" s="197">
        <v>68308</v>
      </c>
      <c r="E16" s="237">
        <v>81929473</v>
      </c>
      <c r="F16" s="236">
        <f t="shared" si="0"/>
        <v>8.3374147908897209E-4</v>
      </c>
      <c r="H16" s="234"/>
    </row>
    <row r="17" spans="1:8">
      <c r="A17" s="200"/>
      <c r="B17" s="199" t="s">
        <v>303</v>
      </c>
      <c r="C17" s="198">
        <v>17392</v>
      </c>
      <c r="D17" s="197">
        <v>69000</v>
      </c>
      <c r="E17" s="207">
        <v>86523213</v>
      </c>
      <c r="F17" s="235">
        <f t="shared" si="0"/>
        <v>7.9747385247933413E-4</v>
      </c>
      <c r="H17" s="234"/>
    </row>
    <row r="18" spans="1:8">
      <c r="A18" s="200"/>
      <c r="B18" s="199" t="s">
        <v>304</v>
      </c>
      <c r="C18" s="198">
        <v>82910</v>
      </c>
      <c r="D18" s="197">
        <v>550</v>
      </c>
      <c r="E18" s="207">
        <v>764986510</v>
      </c>
      <c r="F18" s="235">
        <f t="shared" si="0"/>
        <v>7.1896692661939878E-7</v>
      </c>
      <c r="H18" s="234"/>
    </row>
    <row r="19" spans="1:8" ht="13.5" thickBot="1">
      <c r="A19" s="227" t="s">
        <v>23</v>
      </c>
      <c r="B19" s="226" t="s">
        <v>360</v>
      </c>
      <c r="C19" s="312">
        <v>16732</v>
      </c>
      <c r="D19" s="225">
        <v>100000</v>
      </c>
      <c r="E19" s="233">
        <v>168108822</v>
      </c>
      <c r="F19" s="232">
        <f t="shared" si="0"/>
        <v>5.9485277935027105E-4</v>
      </c>
      <c r="G19" s="231">
        <f>SUM(F19:F20)/2</f>
        <v>6.7149042120000137E-4</v>
      </c>
      <c r="H19" s="234"/>
    </row>
    <row r="20" spans="1:8" ht="13.5" thickTop="1">
      <c r="A20" s="200"/>
      <c r="B20" s="199" t="s">
        <v>684</v>
      </c>
      <c r="C20" s="198">
        <v>17062</v>
      </c>
      <c r="D20" s="197">
        <v>119267</v>
      </c>
      <c r="E20" s="237">
        <v>159420567</v>
      </c>
      <c r="F20" s="236">
        <f t="shared" si="0"/>
        <v>7.4812806304973181E-4</v>
      </c>
      <c r="H20" s="234"/>
    </row>
    <row r="21" spans="1:8" ht="13.5" thickBot="1">
      <c r="A21" s="227" t="s">
        <v>24</v>
      </c>
      <c r="B21" s="226" t="s">
        <v>203</v>
      </c>
      <c r="C21" s="312">
        <v>21906</v>
      </c>
      <c r="D21" s="225">
        <v>85000</v>
      </c>
      <c r="E21" s="233">
        <v>171767110</v>
      </c>
      <c r="F21" s="232">
        <f t="shared" si="0"/>
        <v>4.9485608740811905E-4</v>
      </c>
      <c r="G21" s="231">
        <v>4.9485608740811905E-4</v>
      </c>
      <c r="H21" s="234"/>
    </row>
    <row r="22" spans="1:8" ht="14.25" thickTop="1" thickBot="1">
      <c r="A22" s="230" t="s">
        <v>25</v>
      </c>
      <c r="B22" s="229" t="s">
        <v>306</v>
      </c>
      <c r="C22" s="313">
        <v>161252</v>
      </c>
      <c r="D22" s="228">
        <v>1311000</v>
      </c>
      <c r="E22" s="224">
        <v>1508908260</v>
      </c>
      <c r="F22" s="223">
        <f t="shared" si="0"/>
        <v>8.6884009767432778E-4</v>
      </c>
      <c r="G22" s="222">
        <f>SUM(F22:F26)/5</f>
        <v>1.0265171330808478E-3</v>
      </c>
      <c r="H22" s="234"/>
    </row>
    <row r="23" spans="1:8" ht="13.5" thickTop="1">
      <c r="A23" s="200"/>
      <c r="B23" s="199" t="s">
        <v>307</v>
      </c>
      <c r="C23" s="198">
        <v>47351</v>
      </c>
      <c r="D23" s="197">
        <v>360000</v>
      </c>
      <c r="E23" s="237">
        <v>467297345</v>
      </c>
      <c r="F23" s="236">
        <f t="shared" si="0"/>
        <v>7.7038742858682411E-4</v>
      </c>
      <c r="H23" s="234"/>
    </row>
    <row r="24" spans="1:8">
      <c r="A24" s="200"/>
      <c r="B24" s="199" t="s">
        <v>308</v>
      </c>
      <c r="C24" s="198">
        <v>34707</v>
      </c>
      <c r="D24" s="197">
        <v>336440</v>
      </c>
      <c r="E24" s="207">
        <v>300766358</v>
      </c>
      <c r="F24" s="235">
        <f t="shared" si="0"/>
        <v>1.1186091497640172E-3</v>
      </c>
      <c r="H24" s="234"/>
    </row>
    <row r="25" spans="1:8">
      <c r="A25" s="200"/>
      <c r="B25" s="199" t="s">
        <v>309</v>
      </c>
      <c r="C25" s="198">
        <v>28886</v>
      </c>
      <c r="D25" s="197">
        <v>168000</v>
      </c>
      <c r="E25" s="207">
        <v>163256210</v>
      </c>
      <c r="F25" s="235">
        <f t="shared" si="0"/>
        <v>1.0290573326429664E-3</v>
      </c>
      <c r="H25" s="234"/>
    </row>
    <row r="26" spans="1:8">
      <c r="A26" s="200"/>
      <c r="B26" s="199" t="s">
        <v>214</v>
      </c>
      <c r="C26" s="198">
        <v>10778</v>
      </c>
      <c r="D26" s="197">
        <v>325720</v>
      </c>
      <c r="E26" s="207">
        <v>242046533</v>
      </c>
      <c r="F26" s="235">
        <f t="shared" si="0"/>
        <v>1.3456916567361036E-3</v>
      </c>
      <c r="H26" s="234"/>
    </row>
    <row r="27" spans="1:8" ht="13.5" thickBot="1">
      <c r="A27" s="227" t="s">
        <v>26</v>
      </c>
      <c r="B27" s="226" t="s">
        <v>310</v>
      </c>
      <c r="C27" s="312">
        <v>32317</v>
      </c>
      <c r="D27" s="225">
        <v>171935</v>
      </c>
      <c r="E27" s="233">
        <v>220309110</v>
      </c>
      <c r="F27" s="232">
        <f t="shared" si="0"/>
        <v>7.8042619299764767E-4</v>
      </c>
      <c r="G27" s="231">
        <v>7.8042619299764767E-4</v>
      </c>
      <c r="H27" s="234"/>
    </row>
    <row r="28" spans="1:8" ht="14.25" thickTop="1" thickBot="1">
      <c r="A28" s="230" t="s">
        <v>27</v>
      </c>
      <c r="B28" s="229" t="s">
        <v>679</v>
      </c>
      <c r="C28" s="313">
        <v>43929</v>
      </c>
      <c r="D28" s="228">
        <v>1044593</v>
      </c>
      <c r="E28" s="224">
        <v>522045664</v>
      </c>
      <c r="F28" s="223">
        <f t="shared" si="0"/>
        <v>2.0009609734063416E-3</v>
      </c>
      <c r="G28" s="222">
        <v>2.0009609734063416E-3</v>
      </c>
      <c r="H28" s="234"/>
    </row>
    <row r="29" spans="1:8" ht="14.25" thickTop="1" thickBot="1">
      <c r="A29" s="238" t="s">
        <v>28</v>
      </c>
      <c r="B29" s="229" t="s">
        <v>312</v>
      </c>
      <c r="C29" s="313">
        <v>9604</v>
      </c>
      <c r="D29" s="225">
        <v>47250</v>
      </c>
      <c r="E29" s="224">
        <v>68618894</v>
      </c>
      <c r="F29" s="223">
        <f t="shared" si="0"/>
        <v>6.8858585799998467E-4</v>
      </c>
      <c r="G29" s="222">
        <v>6.8858585799998467E-4</v>
      </c>
      <c r="H29" s="234"/>
    </row>
    <row r="30" spans="1:8" ht="14.25" thickTop="1" thickBot="1">
      <c r="A30" s="230" t="s">
        <v>29</v>
      </c>
      <c r="B30" s="229" t="s">
        <v>313</v>
      </c>
      <c r="C30" s="313">
        <v>187105</v>
      </c>
      <c r="D30" s="228">
        <v>881002</v>
      </c>
      <c r="E30" s="224">
        <v>1988255855</v>
      </c>
      <c r="F30" s="223">
        <f t="shared" si="0"/>
        <v>4.4310293254486605E-4</v>
      </c>
      <c r="G30" s="222">
        <v>4.4310293254486605E-4</v>
      </c>
      <c r="H30" s="234"/>
    </row>
    <row r="31" spans="1:8" ht="14.25" thickTop="1" thickBot="1">
      <c r="A31" s="230" t="s">
        <v>30</v>
      </c>
      <c r="B31" s="229" t="s">
        <v>314</v>
      </c>
      <c r="C31" s="313">
        <v>9375</v>
      </c>
      <c r="D31" s="225">
        <v>42500</v>
      </c>
      <c r="E31" s="224">
        <v>73917237</v>
      </c>
      <c r="F31" s="223">
        <f t="shared" si="0"/>
        <v>5.749673787184442E-4</v>
      </c>
      <c r="G31" s="222">
        <v>5.749673787184442E-4</v>
      </c>
      <c r="H31" s="234"/>
    </row>
    <row r="32" spans="1:8" ht="14.25" thickTop="1" thickBot="1">
      <c r="A32" s="227" t="s">
        <v>31</v>
      </c>
      <c r="B32" s="226" t="s">
        <v>315</v>
      </c>
      <c r="C32" s="313">
        <v>245285</v>
      </c>
      <c r="D32" s="225">
        <v>1466130</v>
      </c>
      <c r="E32" s="224">
        <v>1851151619</v>
      </c>
      <c r="F32" s="223">
        <f t="shared" si="0"/>
        <v>7.9200967924605208E-4</v>
      </c>
      <c r="G32" s="222">
        <v>7.9200967924605208E-4</v>
      </c>
      <c r="H32" s="234"/>
    </row>
    <row r="33" spans="1:8" ht="16.5" customHeight="1" thickTop="1" thickBot="1">
      <c r="A33" s="230" t="s">
        <v>32</v>
      </c>
      <c r="B33" s="229" t="s">
        <v>225</v>
      </c>
      <c r="C33" s="312">
        <v>139668</v>
      </c>
      <c r="D33" s="228">
        <v>2564705</v>
      </c>
      <c r="E33" s="249">
        <v>1506241099</v>
      </c>
      <c r="F33" s="223">
        <f t="shared" si="0"/>
        <v>1.702718775701127E-3</v>
      </c>
      <c r="G33" s="222">
        <f>SUM(F33:F34)/2</f>
        <v>1.2505860440834853E-3</v>
      </c>
      <c r="H33" s="234"/>
    </row>
    <row r="34" spans="1:8" ht="13.5" thickTop="1">
      <c r="A34" s="200"/>
      <c r="B34" s="199" t="s">
        <v>316</v>
      </c>
      <c r="C34" s="198">
        <v>22578</v>
      </c>
      <c r="D34" s="197">
        <v>124664</v>
      </c>
      <c r="E34" s="237">
        <v>156131859</v>
      </c>
      <c r="F34" s="236">
        <f t="shared" si="0"/>
        <v>7.9845331246584342E-4</v>
      </c>
      <c r="H34" s="234"/>
    </row>
    <row r="35" spans="1:8" ht="13.5" thickBot="1">
      <c r="A35" s="227" t="s">
        <v>33</v>
      </c>
      <c r="B35" s="242" t="s">
        <v>317</v>
      </c>
      <c r="C35" s="312">
        <v>10456</v>
      </c>
      <c r="D35" s="225">
        <v>37334</v>
      </c>
      <c r="E35" s="233">
        <v>52091117</v>
      </c>
      <c r="F35" s="232">
        <f t="shared" ref="F35:F66" si="1">(D35/E35)</f>
        <v>7.1670569091463333E-4</v>
      </c>
      <c r="G35" s="231">
        <f>SUM(F35:F36)/2</f>
        <v>6.7723763646405119E-4</v>
      </c>
      <c r="H35" s="234"/>
    </row>
    <row r="36" spans="1:8" ht="13.5" thickTop="1">
      <c r="A36" s="200"/>
      <c r="B36" s="208" t="s">
        <v>228</v>
      </c>
      <c r="C36" s="198">
        <v>21720</v>
      </c>
      <c r="D36" s="197">
        <v>70000</v>
      </c>
      <c r="E36" s="237">
        <v>109757508</v>
      </c>
      <c r="F36" s="236">
        <f t="shared" si="1"/>
        <v>6.3776958201346916E-4</v>
      </c>
      <c r="H36" s="234"/>
    </row>
    <row r="37" spans="1:8" ht="13.5" thickBot="1">
      <c r="A37" s="227" t="s">
        <v>34</v>
      </c>
      <c r="B37" s="242" t="s">
        <v>318</v>
      </c>
      <c r="C37" s="312">
        <v>55658</v>
      </c>
      <c r="D37" s="225">
        <v>571928</v>
      </c>
      <c r="E37" s="233">
        <v>482888447</v>
      </c>
      <c r="F37" s="232">
        <f t="shared" si="1"/>
        <v>1.1843894869574298E-3</v>
      </c>
      <c r="G37" s="231">
        <v>1.1843894869574298E-3</v>
      </c>
      <c r="H37" s="234"/>
    </row>
    <row r="38" spans="1:8" ht="14.25" thickTop="1" thickBot="1">
      <c r="A38" s="227" t="s">
        <v>35</v>
      </c>
      <c r="B38" s="226" t="s">
        <v>319</v>
      </c>
      <c r="C38" s="313">
        <v>67761</v>
      </c>
      <c r="D38" s="228">
        <v>345000</v>
      </c>
      <c r="E38" s="224">
        <v>467240177</v>
      </c>
      <c r="F38" s="223">
        <f t="shared" si="1"/>
        <v>7.3837828376646642E-4</v>
      </c>
      <c r="G38" s="222">
        <v>7.3837828376646642E-4</v>
      </c>
      <c r="H38" s="234"/>
    </row>
    <row r="39" spans="1:8" ht="14.25" thickTop="1" thickBot="1">
      <c r="A39" s="227" t="s">
        <v>36</v>
      </c>
      <c r="B39" s="242" t="s">
        <v>304</v>
      </c>
      <c r="C39" s="313">
        <v>82910</v>
      </c>
      <c r="D39" s="225">
        <v>429160</v>
      </c>
      <c r="E39" s="224">
        <v>764986510</v>
      </c>
      <c r="F39" s="223">
        <f t="shared" si="1"/>
        <v>5.6100335677814763E-4</v>
      </c>
      <c r="G39" s="222">
        <f>SUM(F39:F40)/2</f>
        <v>6.8363288080777046E-4</v>
      </c>
      <c r="H39" s="234"/>
    </row>
    <row r="40" spans="1:8" ht="13.5" thickTop="1">
      <c r="A40" s="200"/>
      <c r="B40" s="208" t="s">
        <v>320</v>
      </c>
      <c r="C40" s="198">
        <v>23401</v>
      </c>
      <c r="D40" s="197">
        <v>92500</v>
      </c>
      <c r="E40" s="237">
        <v>114726917</v>
      </c>
      <c r="F40" s="236">
        <f t="shared" si="1"/>
        <v>8.0626240483739318E-4</v>
      </c>
      <c r="H40" s="234"/>
    </row>
    <row r="41" spans="1:8" ht="13.5" thickBot="1">
      <c r="A41" s="227" t="s">
        <v>37</v>
      </c>
      <c r="B41" s="242" t="s">
        <v>321</v>
      </c>
      <c r="C41" s="312">
        <v>34869</v>
      </c>
      <c r="D41" s="225">
        <v>202274</v>
      </c>
      <c r="E41" s="233">
        <v>249194530</v>
      </c>
      <c r="F41" s="232">
        <f t="shared" si="1"/>
        <v>8.1171123619768056E-4</v>
      </c>
      <c r="G41" s="231">
        <f>SUM(F41:F43)/3</f>
        <v>9.4589711252156001E-4</v>
      </c>
      <c r="H41" s="234"/>
    </row>
    <row r="42" spans="1:8" ht="13.5" thickTop="1">
      <c r="A42" s="200"/>
      <c r="B42" s="208" t="s">
        <v>322</v>
      </c>
      <c r="C42" s="198">
        <v>12929</v>
      </c>
      <c r="D42" s="197">
        <v>132000</v>
      </c>
      <c r="E42" s="237">
        <v>123868301</v>
      </c>
      <c r="F42" s="236">
        <f t="shared" si="1"/>
        <v>1.065647941679607E-3</v>
      </c>
      <c r="H42" s="234"/>
    </row>
    <row r="43" spans="1:8">
      <c r="A43" s="200"/>
      <c r="B43" s="208" t="s">
        <v>323</v>
      </c>
      <c r="C43" s="198">
        <v>8118</v>
      </c>
      <c r="D43" s="197">
        <v>56000</v>
      </c>
      <c r="E43" s="207">
        <v>58313157</v>
      </c>
      <c r="F43" s="235">
        <f t="shared" si="1"/>
        <v>9.603321596873927E-4</v>
      </c>
      <c r="H43" s="234"/>
    </row>
    <row r="44" spans="1:8" ht="13.5" thickBot="1">
      <c r="A44" s="248" t="s">
        <v>38</v>
      </c>
      <c r="B44" s="242" t="s">
        <v>313</v>
      </c>
      <c r="C44" s="312">
        <v>187105</v>
      </c>
      <c r="D44" s="247">
        <v>0</v>
      </c>
      <c r="E44" s="233">
        <v>1988255855</v>
      </c>
      <c r="F44" s="232">
        <f t="shared" si="1"/>
        <v>0</v>
      </c>
      <c r="G44" s="231">
        <v>0</v>
      </c>
      <c r="H44" s="234"/>
    </row>
    <row r="45" spans="1:8" ht="14.25" thickTop="1" thickBot="1">
      <c r="A45" s="227" t="s">
        <v>39</v>
      </c>
      <c r="B45" s="226" t="s">
        <v>241</v>
      </c>
      <c r="C45" s="313">
        <v>95203</v>
      </c>
      <c r="D45" s="228">
        <v>1205384</v>
      </c>
      <c r="E45" s="224">
        <v>1333952689</v>
      </c>
      <c r="F45" s="223">
        <f t="shared" si="1"/>
        <v>9.0361825418532515E-4</v>
      </c>
      <c r="G45" s="222">
        <v>9.0361825418532515E-4</v>
      </c>
      <c r="H45" s="234"/>
    </row>
    <row r="46" spans="1:8" ht="14.25" thickTop="1" thickBot="1">
      <c r="A46" s="227" t="s">
        <v>40</v>
      </c>
      <c r="B46" s="226" t="s">
        <v>201</v>
      </c>
      <c r="C46" s="313">
        <v>8223</v>
      </c>
      <c r="D46" s="225">
        <v>37000</v>
      </c>
      <c r="E46" s="224">
        <v>65171488</v>
      </c>
      <c r="F46" s="223">
        <f t="shared" si="1"/>
        <v>5.6773293253638767E-4</v>
      </c>
      <c r="G46" s="222">
        <v>5.6773293253638767E-4</v>
      </c>
      <c r="H46" s="234"/>
    </row>
    <row r="47" spans="1:8" ht="14.25" thickTop="1" thickBot="1">
      <c r="A47" s="227" t="s">
        <v>41</v>
      </c>
      <c r="B47" s="242" t="s">
        <v>324</v>
      </c>
      <c r="C47" s="313">
        <v>37144</v>
      </c>
      <c r="D47" s="228">
        <v>138068</v>
      </c>
      <c r="E47" s="246">
        <v>210374557</v>
      </c>
      <c r="F47" s="245">
        <f t="shared" si="1"/>
        <v>6.5629609382849468E-4</v>
      </c>
      <c r="G47" s="231">
        <v>6.5629609382849468E-4</v>
      </c>
      <c r="H47" s="234"/>
    </row>
    <row r="48" spans="1:8" ht="14.25" thickTop="1" thickBot="1">
      <c r="A48" s="227" t="s">
        <v>42</v>
      </c>
      <c r="B48" s="242" t="s">
        <v>680</v>
      </c>
      <c r="C48" s="313">
        <v>80261</v>
      </c>
      <c r="D48" s="228">
        <v>917103</v>
      </c>
      <c r="E48" s="224">
        <v>585653897</v>
      </c>
      <c r="F48" s="223">
        <f t="shared" si="1"/>
        <v>1.5659470630996245E-3</v>
      </c>
      <c r="G48" s="222">
        <v>1.5659470630996245E-3</v>
      </c>
      <c r="H48" s="234"/>
    </row>
    <row r="49" spans="1:8" ht="14.25" thickTop="1" thickBot="1">
      <c r="A49" s="227" t="s">
        <v>43</v>
      </c>
      <c r="B49" s="226" t="s">
        <v>326</v>
      </c>
      <c r="C49" s="313">
        <v>19564</v>
      </c>
      <c r="D49" s="228">
        <v>240806</v>
      </c>
      <c r="E49" s="224">
        <v>186041258</v>
      </c>
      <c r="F49" s="223">
        <f t="shared" si="1"/>
        <v>1.2943688007097866E-3</v>
      </c>
      <c r="G49" s="222">
        <f>SUM(F49:F53)/5</f>
        <v>1.5055944295850605E-3</v>
      </c>
      <c r="H49" s="234"/>
    </row>
    <row r="50" spans="1:8" ht="13.5" thickTop="1">
      <c r="A50" s="200"/>
      <c r="B50" s="211" t="s">
        <v>327</v>
      </c>
      <c r="C50" s="198">
        <v>19198</v>
      </c>
      <c r="D50" s="197">
        <v>137803</v>
      </c>
      <c r="E50" s="237">
        <v>112821627</v>
      </c>
      <c r="F50" s="236">
        <f t="shared" si="1"/>
        <v>1.2214236194271512E-3</v>
      </c>
      <c r="H50" s="234"/>
    </row>
    <row r="51" spans="1:8">
      <c r="A51" s="200"/>
      <c r="B51" s="199" t="s">
        <v>328</v>
      </c>
      <c r="C51" s="198">
        <v>23805</v>
      </c>
      <c r="D51" s="197">
        <v>177872</v>
      </c>
      <c r="E51" s="207">
        <v>118707751</v>
      </c>
      <c r="F51" s="235">
        <f t="shared" si="1"/>
        <v>1.4984025769302967E-3</v>
      </c>
      <c r="H51" s="234"/>
    </row>
    <row r="52" spans="1:8">
      <c r="A52" s="200"/>
      <c r="B52" s="199" t="s">
        <v>329</v>
      </c>
      <c r="C52" s="198">
        <v>10925</v>
      </c>
      <c r="D52" s="197">
        <v>139643</v>
      </c>
      <c r="E52" s="207">
        <v>62083361</v>
      </c>
      <c r="F52" s="235">
        <f t="shared" si="1"/>
        <v>2.2492822191118164E-3</v>
      </c>
      <c r="H52" s="234"/>
    </row>
    <row r="53" spans="1:8">
      <c r="A53" s="200"/>
      <c r="B53" s="199" t="s">
        <v>330</v>
      </c>
      <c r="C53" s="198">
        <v>19198</v>
      </c>
      <c r="D53" s="197">
        <v>144000</v>
      </c>
      <c r="E53" s="207">
        <v>113879460</v>
      </c>
      <c r="F53" s="235">
        <f t="shared" si="1"/>
        <v>1.2644949317462517E-3</v>
      </c>
      <c r="H53" s="234"/>
    </row>
    <row r="54" spans="1:8" ht="13.5" thickBot="1">
      <c r="A54" s="227" t="s">
        <v>44</v>
      </c>
      <c r="B54" s="242" t="s">
        <v>374</v>
      </c>
      <c r="C54" s="312">
        <v>32297</v>
      </c>
      <c r="D54" s="244">
        <v>0</v>
      </c>
      <c r="E54" s="243">
        <v>235579420</v>
      </c>
      <c r="F54" s="232">
        <f t="shared" si="1"/>
        <v>0</v>
      </c>
      <c r="G54" s="231">
        <f>SUM(F54:F55)/2</f>
        <v>4.9606642474940208E-4</v>
      </c>
      <c r="H54" s="234"/>
    </row>
    <row r="55" spans="1:8" ht="14.25" thickTop="1" thickBot="1">
      <c r="A55" s="200"/>
      <c r="B55" s="199" t="s">
        <v>331</v>
      </c>
      <c r="C55" s="198">
        <v>9878</v>
      </c>
      <c r="D55" s="225">
        <v>60000</v>
      </c>
      <c r="E55" s="237">
        <v>60475772</v>
      </c>
      <c r="F55" s="236">
        <f t="shared" si="1"/>
        <v>9.9213284949880415E-4</v>
      </c>
      <c r="H55" s="234"/>
    </row>
    <row r="56" spans="1:8" ht="14.25" thickTop="1" thickBot="1">
      <c r="A56" s="227" t="s">
        <v>45</v>
      </c>
      <c r="B56" s="242" t="s">
        <v>332</v>
      </c>
      <c r="C56" s="312">
        <v>29676</v>
      </c>
      <c r="D56" s="225">
        <v>216200</v>
      </c>
      <c r="E56" s="233">
        <v>160602693</v>
      </c>
      <c r="F56" s="232">
        <f t="shared" si="1"/>
        <v>1.3461791702334654E-3</v>
      </c>
      <c r="G56" s="231">
        <v>1.3461791702334654E-3</v>
      </c>
      <c r="H56" s="234"/>
    </row>
    <row r="57" spans="1:8" ht="14.25" thickTop="1" thickBot="1">
      <c r="A57" s="227" t="s">
        <v>46</v>
      </c>
      <c r="B57" s="226" t="s">
        <v>333</v>
      </c>
      <c r="C57" s="313">
        <v>37057</v>
      </c>
      <c r="D57" s="228">
        <v>143100</v>
      </c>
      <c r="E57" s="224">
        <v>193069735</v>
      </c>
      <c r="F57" s="223">
        <f t="shared" si="1"/>
        <v>7.4118297204893348E-4</v>
      </c>
      <c r="G57" s="222">
        <f>SUM(F57:F61)/5</f>
        <v>6.7294421548489444E-4</v>
      </c>
      <c r="H57" s="234"/>
    </row>
    <row r="58" spans="1:8" ht="13.5" thickTop="1">
      <c r="A58" s="200"/>
      <c r="B58" s="199" t="s">
        <v>268</v>
      </c>
      <c r="C58" s="198">
        <v>25276</v>
      </c>
      <c r="D58" s="197">
        <v>93000</v>
      </c>
      <c r="E58" s="237">
        <v>125889862</v>
      </c>
      <c r="F58" s="236">
        <f t="shared" si="1"/>
        <v>7.3874097979390908E-4</v>
      </c>
      <c r="H58" s="234"/>
    </row>
    <row r="59" spans="1:8">
      <c r="A59" s="200"/>
      <c r="B59" s="199" t="s">
        <v>334</v>
      </c>
      <c r="C59" s="198">
        <v>19593</v>
      </c>
      <c r="D59" s="197">
        <v>100000</v>
      </c>
      <c r="E59" s="207">
        <v>144782689</v>
      </c>
      <c r="F59" s="235">
        <f t="shared" si="1"/>
        <v>6.9069030759609669E-4</v>
      </c>
      <c r="H59" s="234"/>
    </row>
    <row r="60" spans="1:8">
      <c r="A60" s="200"/>
      <c r="B60" s="199" t="s">
        <v>335</v>
      </c>
      <c r="C60" s="198">
        <v>22232</v>
      </c>
      <c r="D60" s="197">
        <v>126500</v>
      </c>
      <c r="E60" s="207">
        <v>108326452</v>
      </c>
      <c r="F60" s="235">
        <f t="shared" si="1"/>
        <v>1.1677664842193853E-3</v>
      </c>
      <c r="H60" s="234"/>
    </row>
    <row r="61" spans="1:8">
      <c r="A61" s="200"/>
      <c r="B61" s="199" t="s">
        <v>304</v>
      </c>
      <c r="C61" s="198">
        <v>82910</v>
      </c>
      <c r="D61" s="197">
        <v>20150</v>
      </c>
      <c r="E61" s="207">
        <v>764986510</v>
      </c>
      <c r="F61" s="235">
        <f t="shared" si="1"/>
        <v>2.6340333766147067E-5</v>
      </c>
      <c r="H61" s="234"/>
    </row>
    <row r="62" spans="1:8" ht="13.5" thickBot="1">
      <c r="A62" s="227" t="s">
        <v>47</v>
      </c>
      <c r="B62" s="226" t="s">
        <v>336</v>
      </c>
      <c r="C62" s="312">
        <v>11545</v>
      </c>
      <c r="D62" s="225">
        <v>56544</v>
      </c>
      <c r="E62" s="233">
        <v>63276438</v>
      </c>
      <c r="F62" s="232">
        <f t="shared" si="1"/>
        <v>8.9360276569297405E-4</v>
      </c>
      <c r="G62" s="231">
        <v>8.9360276569297405E-4</v>
      </c>
      <c r="H62" s="234"/>
    </row>
    <row r="63" spans="1:8" ht="14.25" thickTop="1" thickBot="1">
      <c r="A63" s="227" t="s">
        <v>48</v>
      </c>
      <c r="B63" s="226" t="s">
        <v>685</v>
      </c>
      <c r="C63" s="313">
        <v>55834</v>
      </c>
      <c r="D63" s="225">
        <v>235000</v>
      </c>
      <c r="E63" s="224">
        <v>370953435</v>
      </c>
      <c r="F63" s="223">
        <f t="shared" si="1"/>
        <v>6.335026928649414E-4</v>
      </c>
      <c r="G63" s="222">
        <v>6.335026928649414E-4</v>
      </c>
      <c r="H63" s="234"/>
    </row>
    <row r="64" spans="1:8" ht="14.25" thickTop="1" thickBot="1">
      <c r="A64" s="227" t="s">
        <v>49</v>
      </c>
      <c r="B64" s="226" t="s">
        <v>337</v>
      </c>
      <c r="C64" s="313">
        <v>40404</v>
      </c>
      <c r="D64" s="225">
        <v>330487</v>
      </c>
      <c r="E64" s="224">
        <v>282043722</v>
      </c>
      <c r="F64" s="223">
        <f t="shared" si="1"/>
        <v>1.1717580439531995E-3</v>
      </c>
      <c r="G64" s="222">
        <f>SUM(F64:F66)/3</f>
        <v>1.0679619563599859E-3</v>
      </c>
      <c r="H64" s="234"/>
    </row>
    <row r="65" spans="1:8" ht="13.5" thickTop="1">
      <c r="A65" s="200"/>
      <c r="B65" s="199" t="s">
        <v>338</v>
      </c>
      <c r="C65" s="198">
        <v>13131</v>
      </c>
      <c r="D65" s="197">
        <v>92204</v>
      </c>
      <c r="E65" s="237">
        <v>93078216</v>
      </c>
      <c r="F65" s="236">
        <f t="shared" si="1"/>
        <v>9.9060772716142299E-4</v>
      </c>
      <c r="H65" s="234"/>
    </row>
    <row r="66" spans="1:8">
      <c r="A66" s="200"/>
      <c r="B66" s="199" t="s">
        <v>339</v>
      </c>
      <c r="C66" s="198">
        <v>15443</v>
      </c>
      <c r="D66" s="197">
        <v>97804</v>
      </c>
      <c r="E66" s="207">
        <v>93905053</v>
      </c>
      <c r="F66" s="235">
        <f t="shared" si="1"/>
        <v>1.0415200979653353E-3</v>
      </c>
      <c r="H66" s="234"/>
    </row>
    <row r="67" spans="1:8" ht="13.5" thickBot="1">
      <c r="A67" s="227" t="s">
        <v>50</v>
      </c>
      <c r="B67" s="226" t="s">
        <v>341</v>
      </c>
      <c r="C67" s="312">
        <v>12250</v>
      </c>
      <c r="D67" s="225">
        <v>76000</v>
      </c>
      <c r="E67" s="233">
        <v>105711025</v>
      </c>
      <c r="F67" s="232">
        <f>(D67/E67)</f>
        <v>7.18941094365512E-4</v>
      </c>
      <c r="G67" s="231">
        <f>SUM(F67:F70)/4</f>
        <v>5.2738560529609342E-4</v>
      </c>
      <c r="H67" s="234"/>
    </row>
    <row r="68" spans="1:8" ht="13.5" thickTop="1">
      <c r="A68" s="200"/>
      <c r="B68" s="199" t="s">
        <v>688</v>
      </c>
      <c r="C68" s="198">
        <v>19568</v>
      </c>
      <c r="D68" s="215">
        <v>0</v>
      </c>
      <c r="E68" s="237">
        <v>202961571</v>
      </c>
      <c r="F68" s="236">
        <f>(D68/E68)</f>
        <v>0</v>
      </c>
      <c r="H68" s="234"/>
    </row>
    <row r="69" spans="1:8">
      <c r="A69" s="200"/>
      <c r="B69" s="199" t="s">
        <v>342</v>
      </c>
      <c r="C69" s="198">
        <v>14400</v>
      </c>
      <c r="D69" s="197">
        <v>65000</v>
      </c>
      <c r="E69" s="207">
        <v>92141790</v>
      </c>
      <c r="F69" s="235">
        <f>(D69/E69)</f>
        <v>7.0543452650529141E-4</v>
      </c>
      <c r="H69" s="234"/>
    </row>
    <row r="70" spans="1:8">
      <c r="A70" s="200"/>
      <c r="B70" s="199" t="s">
        <v>340</v>
      </c>
      <c r="C70" s="198">
        <v>17786</v>
      </c>
      <c r="D70" s="197">
        <v>72500</v>
      </c>
      <c r="E70" s="241">
        <v>105813650</v>
      </c>
      <c r="F70" s="235">
        <f>(D70/E70)</f>
        <v>6.8516680031357015E-4</v>
      </c>
      <c r="H70" s="234"/>
    </row>
    <row r="71" spans="1:8" ht="13.5" thickBot="1">
      <c r="A71" s="227" t="s">
        <v>51</v>
      </c>
      <c r="B71" s="226" t="s">
        <v>343</v>
      </c>
      <c r="C71" s="312">
        <v>4916</v>
      </c>
      <c r="D71" s="225">
        <v>40418</v>
      </c>
      <c r="E71" s="233">
        <v>40079243</v>
      </c>
      <c r="F71" s="232">
        <f>(D71/E71)</f>
        <v>1.0084521805963252E-3</v>
      </c>
      <c r="G71" s="240">
        <f>SUM(F71:F72)/2</f>
        <v>5.0422609029816259E-4</v>
      </c>
      <c r="H71" s="234"/>
    </row>
    <row r="72" spans="1:8" ht="13.5" thickTop="1">
      <c r="A72" s="200"/>
      <c r="B72" s="199" t="s">
        <v>344</v>
      </c>
      <c r="C72" s="198">
        <v>1406</v>
      </c>
      <c r="D72" s="197">
        <v>4175</v>
      </c>
      <c r="E72" s="239">
        <v>0</v>
      </c>
      <c r="F72" s="236">
        <v>0</v>
      </c>
      <c r="H72" s="234"/>
    </row>
    <row r="73" spans="1:8" ht="13.5" thickBot="1">
      <c r="A73" s="227" t="s">
        <v>52</v>
      </c>
      <c r="B73" s="226" t="s">
        <v>345</v>
      </c>
      <c r="C73" s="312">
        <v>27088</v>
      </c>
      <c r="D73" s="225">
        <v>181500</v>
      </c>
      <c r="E73" s="233">
        <v>142696554</v>
      </c>
      <c r="F73" s="232">
        <f t="shared" ref="F73:F89" si="2">(D73/E73)</f>
        <v>1.2719298042754418E-3</v>
      </c>
      <c r="G73" s="231">
        <f>SUM(F73:F74)/2</f>
        <v>1.1547497595910698E-3</v>
      </c>
      <c r="H73" s="234"/>
    </row>
    <row r="74" spans="1:8" ht="13.5" thickTop="1">
      <c r="A74" s="200"/>
      <c r="B74" s="199" t="s">
        <v>346</v>
      </c>
      <c r="C74" s="198">
        <v>12487</v>
      </c>
      <c r="D74" s="197">
        <v>95500</v>
      </c>
      <c r="E74" s="237">
        <v>92042008</v>
      </c>
      <c r="F74" s="236">
        <f t="shared" si="2"/>
        <v>1.0375697149066978E-3</v>
      </c>
      <c r="H74" s="234"/>
    </row>
    <row r="75" spans="1:8" ht="13.5" thickBot="1">
      <c r="A75" s="227" t="s">
        <v>382</v>
      </c>
      <c r="B75" s="226" t="s">
        <v>347</v>
      </c>
      <c r="C75" s="312">
        <v>47671</v>
      </c>
      <c r="D75" s="225">
        <v>160000</v>
      </c>
      <c r="E75" s="233">
        <v>328899523</v>
      </c>
      <c r="F75" s="232">
        <f t="shared" si="2"/>
        <v>4.8647075721055394E-4</v>
      </c>
      <c r="G75" s="231">
        <v>4.8647075721055394E-4</v>
      </c>
      <c r="H75" s="234"/>
    </row>
    <row r="76" spans="1:8" ht="14.25" thickTop="1" thickBot="1">
      <c r="A76" s="227" t="s">
        <v>54</v>
      </c>
      <c r="B76" s="226" t="s">
        <v>348</v>
      </c>
      <c r="C76" s="313">
        <v>29450</v>
      </c>
      <c r="D76" s="225">
        <v>299010</v>
      </c>
      <c r="E76" s="224">
        <v>163885061</v>
      </c>
      <c r="F76" s="223">
        <f t="shared" si="2"/>
        <v>1.8245104109885892E-3</v>
      </c>
      <c r="G76" s="222">
        <v>1.8245104109885892E-3</v>
      </c>
      <c r="H76" s="234"/>
    </row>
    <row r="77" spans="1:8" ht="14.25" thickTop="1" thickBot="1">
      <c r="A77" s="230" t="s">
        <v>55</v>
      </c>
      <c r="B77" s="229" t="s">
        <v>349</v>
      </c>
      <c r="C77" s="313">
        <v>15378</v>
      </c>
      <c r="D77" s="225">
        <v>88000</v>
      </c>
      <c r="E77" s="224">
        <v>102579315</v>
      </c>
      <c r="F77" s="223">
        <f t="shared" si="2"/>
        <v>8.5787275924000862E-4</v>
      </c>
      <c r="G77" s="222">
        <v>8.5787275924000862E-4</v>
      </c>
      <c r="H77" s="234"/>
    </row>
    <row r="78" spans="1:8" ht="14.25" thickTop="1" thickBot="1">
      <c r="A78" s="238" t="s">
        <v>91</v>
      </c>
      <c r="B78" s="229" t="s">
        <v>350</v>
      </c>
      <c r="C78" s="313">
        <v>74934</v>
      </c>
      <c r="D78" s="225">
        <v>716682</v>
      </c>
      <c r="E78" s="224">
        <v>547021776</v>
      </c>
      <c r="F78" s="223">
        <f t="shared" si="2"/>
        <v>1.3101525961920755E-3</v>
      </c>
      <c r="G78" s="222">
        <v>1.3101525961920755E-3</v>
      </c>
      <c r="H78" s="234"/>
    </row>
    <row r="79" spans="1:8" ht="14.25" thickTop="1" thickBot="1">
      <c r="A79" s="227" t="s">
        <v>57</v>
      </c>
      <c r="B79" s="226" t="s">
        <v>351</v>
      </c>
      <c r="C79" s="313">
        <v>8547</v>
      </c>
      <c r="D79" s="225">
        <v>47000</v>
      </c>
      <c r="E79" s="224">
        <v>230546724</v>
      </c>
      <c r="F79" s="223">
        <f t="shared" si="2"/>
        <v>2.0386323077833021E-4</v>
      </c>
      <c r="G79" s="222">
        <f>SUM(F79:F83)/5</f>
        <v>3.3703896393850704E-4</v>
      </c>
      <c r="H79" s="234"/>
    </row>
    <row r="80" spans="1:8" ht="13.5" thickTop="1">
      <c r="A80" s="200"/>
      <c r="B80" s="199" t="s">
        <v>352</v>
      </c>
      <c r="C80" s="198">
        <v>20634</v>
      </c>
      <c r="D80" s="197">
        <v>78882</v>
      </c>
      <c r="E80" s="237">
        <v>137875065</v>
      </c>
      <c r="F80" s="236">
        <f t="shared" si="2"/>
        <v>5.7212665683965412E-4</v>
      </c>
      <c r="H80" s="234"/>
    </row>
    <row r="81" spans="1:8">
      <c r="A81" s="200"/>
      <c r="B81" s="199" t="s">
        <v>304</v>
      </c>
      <c r="C81" s="198">
        <v>82910</v>
      </c>
      <c r="D81" s="197">
        <v>2500</v>
      </c>
      <c r="E81" s="207">
        <v>764986510</v>
      </c>
      <c r="F81" s="235">
        <f t="shared" si="2"/>
        <v>3.2680314846336308E-6</v>
      </c>
      <c r="H81" s="234"/>
    </row>
    <row r="82" spans="1:8">
      <c r="A82" s="200"/>
      <c r="B82" s="199" t="s">
        <v>353</v>
      </c>
      <c r="C82" s="198">
        <v>36989</v>
      </c>
      <c r="D82" s="197">
        <v>90000</v>
      </c>
      <c r="E82" s="207">
        <v>287175165</v>
      </c>
      <c r="F82" s="235">
        <f t="shared" si="2"/>
        <v>3.1339757391625424E-4</v>
      </c>
      <c r="H82" s="234"/>
    </row>
    <row r="83" spans="1:8">
      <c r="A83" s="200"/>
      <c r="B83" s="199" t="s">
        <v>354</v>
      </c>
      <c r="C83" s="198">
        <v>10253</v>
      </c>
      <c r="D83" s="197">
        <v>35894</v>
      </c>
      <c r="E83" s="207">
        <v>60576570</v>
      </c>
      <c r="F83" s="235">
        <f t="shared" si="2"/>
        <v>5.9253932667366273E-4</v>
      </c>
      <c r="H83" s="234"/>
    </row>
    <row r="84" spans="1:8" ht="13.5" thickBot="1">
      <c r="A84" s="227" t="s">
        <v>58</v>
      </c>
      <c r="B84" s="226" t="s">
        <v>230</v>
      </c>
      <c r="C84" s="312">
        <v>27134</v>
      </c>
      <c r="D84" s="225">
        <v>133401</v>
      </c>
      <c r="E84" s="233">
        <v>198235432</v>
      </c>
      <c r="F84" s="232">
        <f t="shared" si="2"/>
        <v>6.72942261906035E-4</v>
      </c>
      <c r="G84" s="231"/>
    </row>
    <row r="85" spans="1:8" ht="14.25" thickTop="1" thickBot="1">
      <c r="A85" s="230" t="s">
        <v>59</v>
      </c>
      <c r="B85" s="229" t="s">
        <v>355</v>
      </c>
      <c r="C85" s="313">
        <v>48773</v>
      </c>
      <c r="D85" s="228">
        <v>700921</v>
      </c>
      <c r="E85" s="224">
        <v>613217085</v>
      </c>
      <c r="F85" s="223">
        <f t="shared" si="2"/>
        <v>1.1430226214261463E-3</v>
      </c>
      <c r="G85" s="222">
        <v>1.1430226214261463E-3</v>
      </c>
    </row>
    <row r="86" spans="1:8" ht="14.25" thickTop="1" thickBot="1">
      <c r="A86" s="230" t="s">
        <v>60</v>
      </c>
      <c r="B86" s="229" t="s">
        <v>682</v>
      </c>
      <c r="C86" s="313">
        <v>51137</v>
      </c>
      <c r="D86" s="228">
        <v>381608</v>
      </c>
      <c r="E86" s="224">
        <v>371026458</v>
      </c>
      <c r="F86" s="223">
        <f t="shared" si="2"/>
        <v>1.0285196426611711E-3</v>
      </c>
      <c r="G86" s="222">
        <v>1.0285196426611711E-3</v>
      </c>
    </row>
    <row r="87" spans="1:8" ht="14.25" thickTop="1" thickBot="1">
      <c r="A87" s="230" t="s">
        <v>61</v>
      </c>
      <c r="B87" s="229" t="s">
        <v>683</v>
      </c>
      <c r="C87" s="313">
        <v>20747</v>
      </c>
      <c r="D87" s="228">
        <v>122000</v>
      </c>
      <c r="E87" s="224">
        <v>141090348</v>
      </c>
      <c r="F87" s="223">
        <f t="shared" si="2"/>
        <v>8.646941603687872E-4</v>
      </c>
      <c r="G87" s="222">
        <v>8.646941603687872E-4</v>
      </c>
    </row>
    <row r="88" spans="1:8" ht="14.25" thickTop="1" thickBot="1">
      <c r="A88" s="230" t="s">
        <v>62</v>
      </c>
      <c r="B88" s="229" t="s">
        <v>686</v>
      </c>
      <c r="C88" s="313">
        <v>12678</v>
      </c>
      <c r="D88" s="228">
        <v>33746</v>
      </c>
      <c r="E88" s="224">
        <v>62297654</v>
      </c>
      <c r="F88" s="223">
        <f t="shared" si="2"/>
        <v>5.416897400341913E-4</v>
      </c>
      <c r="G88" s="222">
        <v>5.416897400341913E-4</v>
      </c>
    </row>
    <row r="89" spans="1:8" ht="14.25" thickTop="1" thickBot="1">
      <c r="A89" s="227" t="s">
        <v>63</v>
      </c>
      <c r="B89" s="226" t="s">
        <v>357</v>
      </c>
      <c r="C89" s="313">
        <v>28065</v>
      </c>
      <c r="D89" s="225">
        <v>165000</v>
      </c>
      <c r="E89" s="224">
        <v>169532415</v>
      </c>
      <c r="F89" s="223">
        <f t="shared" si="2"/>
        <v>9.7326520123010101E-4</v>
      </c>
      <c r="G89" s="222">
        <v>9.7326520123010101E-4</v>
      </c>
    </row>
    <row r="90" spans="1:8" ht="13.5" thickTop="1"/>
    <row r="91" spans="1:8">
      <c r="C91" s="196"/>
    </row>
    <row r="92" spans="1:8">
      <c r="A92" s="306" t="s">
        <v>695</v>
      </c>
      <c r="C92" s="196"/>
    </row>
    <row r="93" spans="1:8">
      <c r="A93" s="306" t="s">
        <v>696</v>
      </c>
    </row>
  </sheetData>
  <pageMargins left="0.7" right="0.7" top="0.75" bottom="0.75" header="0.3" footer="0.3"/>
  <pageSetup scale="80" orientation="landscape" verticalDpi="0" r:id="rId1"/>
  <headerFooter>
    <oddHeader>&amp;C&amp;"Arial,Bold"&amp;12County Level Funding by System FY11</oddHeader>
    <oddFooter>&amp;L&amp;8Mississippi Public Library Statistics, FY11, County Level Funding by System</oddFooter>
  </headerFooter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Operations</vt:lpstr>
      <vt:lpstr>Income</vt:lpstr>
      <vt:lpstr>Expenditures</vt:lpstr>
      <vt:lpstr>Materials</vt:lpstr>
      <vt:lpstr>Services</vt:lpstr>
      <vt:lpstr>Technology</vt:lpstr>
      <vt:lpstr>Funding City and County</vt:lpstr>
      <vt:lpstr>County Funding Lowest-Highest</vt:lpstr>
      <vt:lpstr>County Funding by System </vt:lpstr>
      <vt:lpstr>Funding by County</vt:lpstr>
      <vt:lpstr>Branch Circ</vt:lpstr>
      <vt:lpstr>'Branch Circ'!Print_Titles</vt:lpstr>
      <vt:lpstr>'County Funding by System '!Print_Titles</vt:lpstr>
      <vt:lpstr>'County Funding Lowest-Highest'!Print_Titles</vt:lpstr>
      <vt:lpstr>Expenditures!Print_Titles</vt:lpstr>
      <vt:lpstr>'Funding by County'!Print_Titles</vt:lpstr>
      <vt:lpstr>'Funding City and County'!Print_Titles</vt:lpstr>
      <vt:lpstr>Income!Print_Titles</vt:lpstr>
      <vt:lpstr>Materials!Print_Titles</vt:lpstr>
      <vt:lpstr>Operations!Print_Titles</vt:lpstr>
      <vt:lpstr>Services!Print_Titles</vt:lpstr>
      <vt:lpstr>Technology!Print_Titles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Nabzdyk</dc:creator>
  <cp:lastModifiedBy>jnabzdyk</cp:lastModifiedBy>
  <cp:lastPrinted>2012-06-14T21:26:58Z</cp:lastPrinted>
  <dcterms:created xsi:type="dcterms:W3CDTF">2012-03-20T16:31:06Z</dcterms:created>
  <dcterms:modified xsi:type="dcterms:W3CDTF">2015-04-09T19:34:41Z</dcterms:modified>
</cp:coreProperties>
</file>